
<file path=[Content_Types].xml><?xml version="1.0" encoding="utf-8"?>
<Types xmlns="http://schemas.openxmlformats.org/package/2006/content-types">
  <Default Extension="bin" ContentType="application/vnd.openxmlformats-officedocument.spreadsheetml.printerSettings"/>
  <Override PartName="/xl/charts/chart6.xml" ContentType="application/vnd.openxmlformats-officedocument.drawingml.chart+xml"/>
  <Override PartName="/xl/charts/chart7.xml" ContentType="application/vnd.openxmlformats-officedocument.drawingml.chart+xml"/>
  <Override PartName="/xl/charts/chart10.xml" ContentType="application/vnd.openxmlformats-officedocument.drawingml.char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ml.chartshape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charts/chart13.xml" ContentType="application/vnd.openxmlformats-officedocument.drawingml.chart+xml"/>
  <Override PartName="/xl/charts/chart14.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35" windowWidth="17175" windowHeight="14280" activeTab="2"/>
  </bookViews>
  <sheets>
    <sheet name="200901サマリー" sheetId="1" r:id="rId1"/>
    <sheet name="グラフ" sheetId="3" r:id="rId2"/>
    <sheet name="データ" sheetId="2" r:id="rId3"/>
  </sheets>
  <calcPr calcId="124519"/>
</workbook>
</file>

<file path=xl/calcChain.xml><?xml version="1.0" encoding="utf-8"?>
<calcChain xmlns="http://schemas.openxmlformats.org/spreadsheetml/2006/main">
  <c r="D8" i="2"/>
  <c r="B15" i="1"/>
  <c r="D18"/>
  <c r="D17"/>
  <c r="D16"/>
  <c r="D15"/>
  <c r="C18"/>
  <c r="C17"/>
  <c r="C16"/>
  <c r="C15"/>
  <c r="B18"/>
  <c r="B17"/>
  <c r="B16"/>
  <c r="B9"/>
  <c r="B8"/>
  <c r="B7"/>
  <c r="B6"/>
  <c r="W98" i="2"/>
  <c r="V98"/>
  <c r="U98"/>
  <c r="T98"/>
  <c r="S98"/>
  <c r="R98"/>
  <c r="W97"/>
  <c r="V97"/>
  <c r="U97"/>
  <c r="T97"/>
  <c r="S97"/>
  <c r="R97"/>
  <c r="W96"/>
  <c r="V96"/>
  <c r="U96"/>
  <c r="T96"/>
  <c r="S96"/>
  <c r="R96"/>
  <c r="W95"/>
  <c r="V95"/>
  <c r="U95"/>
  <c r="T95"/>
  <c r="S95"/>
  <c r="R95"/>
  <c r="W94"/>
  <c r="V94"/>
  <c r="U94"/>
  <c r="T94"/>
  <c r="S94"/>
  <c r="R94"/>
  <c r="W93"/>
  <c r="V93"/>
  <c r="U93"/>
  <c r="T93"/>
  <c r="S93"/>
  <c r="R93"/>
  <c r="W92"/>
  <c r="V92"/>
  <c r="U92"/>
  <c r="T92"/>
  <c r="S92"/>
  <c r="R92"/>
  <c r="W91"/>
  <c r="V91"/>
  <c r="U91"/>
  <c r="T91"/>
  <c r="S91"/>
  <c r="R91"/>
  <c r="W90"/>
  <c r="V90"/>
  <c r="U90"/>
  <c r="T90"/>
  <c r="S90"/>
  <c r="R90"/>
  <c r="W89"/>
  <c r="V89"/>
  <c r="U89"/>
  <c r="T89"/>
  <c r="S89"/>
  <c r="R89"/>
  <c r="W88"/>
  <c r="V88"/>
  <c r="U88"/>
  <c r="T88"/>
  <c r="S88"/>
  <c r="R88"/>
  <c r="W87"/>
  <c r="V87"/>
  <c r="U87"/>
  <c r="T87"/>
  <c r="S87"/>
  <c r="R87"/>
  <c r="W86"/>
  <c r="V86"/>
  <c r="U86"/>
  <c r="T86"/>
  <c r="S86"/>
  <c r="R86"/>
  <c r="W85"/>
  <c r="V85"/>
  <c r="U85"/>
  <c r="T85"/>
  <c r="S85"/>
  <c r="R85"/>
  <c r="W84"/>
  <c r="V84"/>
  <c r="U84"/>
  <c r="T84"/>
  <c r="S84"/>
  <c r="R84"/>
  <c r="W83"/>
  <c r="V83"/>
  <c r="U83"/>
  <c r="T83"/>
  <c r="S83"/>
  <c r="R83"/>
  <c r="W82"/>
  <c r="V82"/>
  <c r="U82"/>
  <c r="T82"/>
  <c r="S82"/>
  <c r="R82"/>
  <c r="W81"/>
  <c r="V81"/>
  <c r="U81"/>
  <c r="T81"/>
  <c r="S81"/>
  <c r="R81"/>
  <c r="W80"/>
  <c r="V80"/>
  <c r="U80"/>
  <c r="T80"/>
  <c r="S80"/>
  <c r="R80"/>
  <c r="W79"/>
  <c r="V79"/>
  <c r="U79"/>
  <c r="T79"/>
  <c r="S79"/>
  <c r="R79"/>
  <c r="W78"/>
  <c r="V78"/>
  <c r="U78"/>
  <c r="T78"/>
  <c r="S78"/>
  <c r="R78"/>
  <c r="V77"/>
  <c r="U77"/>
  <c r="T77"/>
  <c r="R77"/>
  <c r="W77"/>
  <c r="S77"/>
  <c r="S69"/>
  <c r="S68"/>
  <c r="S63"/>
  <c r="S62"/>
  <c r="S61"/>
  <c r="S60"/>
  <c r="S59"/>
  <c r="S58"/>
  <c r="S57"/>
  <c r="S56"/>
  <c r="S55"/>
  <c r="S54"/>
  <c r="S53"/>
  <c r="S52"/>
  <c r="S51"/>
  <c r="S50"/>
  <c r="S49"/>
  <c r="S48"/>
  <c r="S47"/>
  <c r="S46"/>
  <c r="S45"/>
  <c r="S44"/>
  <c r="S43"/>
  <c r="S42"/>
  <c r="AI31"/>
  <c r="AI30"/>
  <c r="AI29"/>
  <c r="AI28"/>
  <c r="AI27"/>
  <c r="AI26"/>
  <c r="AI25"/>
  <c r="AI24"/>
  <c r="AI23"/>
  <c r="AI22"/>
  <c r="AI21"/>
  <c r="AI20"/>
  <c r="AI19"/>
  <c r="AI18"/>
  <c r="AI17"/>
  <c r="AI16"/>
  <c r="AI15"/>
  <c r="AI14"/>
  <c r="AI13"/>
  <c r="AI12"/>
  <c r="AI11"/>
  <c r="AI10"/>
  <c r="AJ31"/>
  <c r="AJ30"/>
  <c r="AJ29"/>
  <c r="AJ28"/>
  <c r="AJ27"/>
  <c r="AJ26"/>
  <c r="AJ25"/>
  <c r="AJ24"/>
  <c r="AJ23"/>
  <c r="AJ22"/>
  <c r="AJ21"/>
  <c r="AJ20"/>
  <c r="AJ19"/>
  <c r="AJ18"/>
  <c r="AJ17"/>
  <c r="AJ16"/>
  <c r="AJ15"/>
  <c r="AJ14"/>
  <c r="AJ13"/>
  <c r="AJ12"/>
  <c r="AJ11"/>
  <c r="AJ10"/>
  <c r="AJ9"/>
  <c r="AJ8"/>
  <c r="AI9"/>
  <c r="AI8"/>
  <c r="AH31"/>
  <c r="AH30"/>
  <c r="AH29"/>
  <c r="AH28"/>
  <c r="AH27"/>
  <c r="AH26"/>
  <c r="AH25"/>
  <c r="AH24"/>
  <c r="AH23"/>
  <c r="AH22"/>
  <c r="AH21"/>
  <c r="AH20"/>
  <c r="AH19"/>
  <c r="AH18"/>
  <c r="AH17"/>
  <c r="AH16"/>
  <c r="AH15"/>
  <c r="AH14"/>
  <c r="AH13"/>
  <c r="AH12"/>
  <c r="AH11"/>
  <c r="AH10"/>
  <c r="AH9"/>
  <c r="AH8"/>
  <c r="AE31"/>
  <c r="AE30"/>
  <c r="AG31"/>
  <c r="AG30"/>
  <c r="AG29"/>
  <c r="AG28"/>
  <c r="AG27"/>
  <c r="AG26"/>
  <c r="AG25"/>
  <c r="AG24"/>
  <c r="AG23"/>
  <c r="AG22"/>
  <c r="AG21"/>
  <c r="AG20"/>
  <c r="AG19"/>
  <c r="AG18"/>
  <c r="AG17"/>
  <c r="AG16"/>
  <c r="AG15"/>
  <c r="AG14"/>
  <c r="AG13"/>
  <c r="AG12"/>
  <c r="AG11"/>
  <c r="AG10"/>
  <c r="AG9"/>
  <c r="AG8"/>
  <c r="AE29"/>
  <c r="AE28"/>
  <c r="AE27"/>
  <c r="AE26"/>
  <c r="AE25"/>
  <c r="AE24"/>
  <c r="AE23"/>
  <c r="AE22"/>
  <c r="AE21"/>
  <c r="AE20"/>
  <c r="AE19"/>
  <c r="AE18"/>
  <c r="AE17"/>
  <c r="AE16"/>
  <c r="AE15"/>
  <c r="AE14"/>
  <c r="AE13"/>
  <c r="AE12"/>
  <c r="AE11"/>
  <c r="AE10"/>
  <c r="AE9"/>
  <c r="AE8"/>
  <c r="AF31"/>
  <c r="AF30"/>
  <c r="AF29"/>
  <c r="AF28"/>
  <c r="AF27"/>
  <c r="AF26"/>
  <c r="AF25"/>
  <c r="AF24"/>
  <c r="AF23"/>
  <c r="AF22"/>
  <c r="AF21"/>
  <c r="AF20"/>
  <c r="AF19"/>
  <c r="AF18"/>
  <c r="AF17"/>
  <c r="AF16"/>
  <c r="AF15"/>
  <c r="AF14"/>
  <c r="AF13"/>
  <c r="AF12"/>
  <c r="AF11"/>
  <c r="AF10"/>
  <c r="AF9"/>
  <c r="AF8"/>
  <c r="P105"/>
  <c r="O105"/>
  <c r="N105"/>
  <c r="M105"/>
  <c r="K105"/>
  <c r="J105"/>
  <c r="I105"/>
  <c r="H105"/>
  <c r="G105"/>
  <c r="F105"/>
  <c r="E105"/>
  <c r="D105"/>
  <c r="C105"/>
  <c r="B105"/>
  <c r="P104"/>
  <c r="O104"/>
  <c r="N104"/>
  <c r="M104"/>
  <c r="K104"/>
  <c r="J104"/>
  <c r="I104"/>
  <c r="H104"/>
  <c r="G104"/>
  <c r="F104"/>
  <c r="E104"/>
  <c r="D104"/>
  <c r="C104"/>
  <c r="B104"/>
  <c r="P98"/>
  <c r="P97"/>
  <c r="P96"/>
  <c r="P95"/>
  <c r="P94"/>
  <c r="P93"/>
  <c r="P92"/>
  <c r="P91"/>
  <c r="P90"/>
  <c r="P89"/>
  <c r="P88"/>
  <c r="P87"/>
  <c r="P86"/>
  <c r="P85"/>
  <c r="P84"/>
  <c r="P83"/>
  <c r="P82"/>
  <c r="P81"/>
  <c r="P80"/>
  <c r="P79"/>
  <c r="P78"/>
  <c r="P77"/>
  <c r="O78"/>
  <c r="O79"/>
  <c r="O80"/>
  <c r="O81"/>
  <c r="O82"/>
  <c r="O83"/>
  <c r="O84"/>
  <c r="O85"/>
  <c r="O86"/>
  <c r="O87"/>
  <c r="O88"/>
  <c r="O89"/>
  <c r="O90"/>
  <c r="O91"/>
  <c r="O92"/>
  <c r="O93"/>
  <c r="O94"/>
  <c r="O95"/>
  <c r="O96"/>
  <c r="O97"/>
  <c r="O98"/>
  <c r="O77"/>
  <c r="P69"/>
  <c r="O69"/>
  <c r="N69"/>
  <c r="M69"/>
  <c r="P68"/>
  <c r="O68"/>
  <c r="N68"/>
  <c r="M68"/>
  <c r="Q63"/>
  <c r="Q62"/>
  <c r="Q61"/>
  <c r="Q60"/>
  <c r="Q59"/>
  <c r="Q58"/>
  <c r="Q57"/>
  <c r="Q56"/>
  <c r="Q55"/>
  <c r="Q54"/>
  <c r="Q53"/>
  <c r="Q52"/>
  <c r="Q51"/>
  <c r="Q50"/>
  <c r="Q49"/>
  <c r="Q48"/>
  <c r="Q47"/>
  <c r="Q46"/>
  <c r="Q45"/>
  <c r="Q44"/>
  <c r="Q43"/>
  <c r="Q42"/>
  <c r="I69"/>
  <c r="I68"/>
  <c r="G69"/>
  <c r="G68"/>
  <c r="D69"/>
  <c r="D68"/>
  <c r="B69"/>
  <c r="B68"/>
  <c r="C63"/>
  <c r="J63" s="1"/>
  <c r="C62"/>
  <c r="J62" s="1"/>
  <c r="C61"/>
  <c r="J61" s="1"/>
  <c r="C60"/>
  <c r="J60" s="1"/>
  <c r="C59"/>
  <c r="J59" s="1"/>
  <c r="C58"/>
  <c r="J58" s="1"/>
  <c r="C57"/>
  <c r="J57" s="1"/>
  <c r="C56"/>
  <c r="J56" s="1"/>
  <c r="C55"/>
  <c r="J55" s="1"/>
  <c r="C54"/>
  <c r="J54" s="1"/>
  <c r="C53"/>
  <c r="J53" s="1"/>
  <c r="C52"/>
  <c r="J52" s="1"/>
  <c r="C51"/>
  <c r="J51" s="1"/>
  <c r="C50"/>
  <c r="J50" s="1"/>
  <c r="C49"/>
  <c r="J49" s="1"/>
  <c r="C48"/>
  <c r="J48" s="1"/>
  <c r="C47"/>
  <c r="J47" s="1"/>
  <c r="C46"/>
  <c r="J46" s="1"/>
  <c r="C45"/>
  <c r="J45" s="1"/>
  <c r="C44"/>
  <c r="J44" s="1"/>
  <c r="C43"/>
  <c r="J43" s="1"/>
  <c r="C42"/>
  <c r="J42" s="1"/>
  <c r="AA31"/>
  <c r="AA30"/>
  <c r="Z31"/>
  <c r="Z30"/>
  <c r="Y31"/>
  <c r="Y30"/>
  <c r="X31"/>
  <c r="X30"/>
  <c r="P35"/>
  <c r="P34"/>
  <c r="T35"/>
  <c r="T34"/>
  <c r="D29"/>
  <c r="X29" s="1"/>
  <c r="D28"/>
  <c r="X28" s="1"/>
  <c r="D27"/>
  <c r="X27" s="1"/>
  <c r="D26"/>
  <c r="X26" s="1"/>
  <c r="D25"/>
  <c r="X25" s="1"/>
  <c r="D24"/>
  <c r="X24" s="1"/>
  <c r="D23"/>
  <c r="X23" s="1"/>
  <c r="D22"/>
  <c r="X22" s="1"/>
  <c r="D21"/>
  <c r="X21" s="1"/>
  <c r="D20"/>
  <c r="X20" s="1"/>
  <c r="D19"/>
  <c r="X19" s="1"/>
  <c r="D18"/>
  <c r="X18" s="1"/>
  <c r="D17"/>
  <c r="X17" s="1"/>
  <c r="D16"/>
  <c r="X16" s="1"/>
  <c r="D15"/>
  <c r="X15" s="1"/>
  <c r="D14"/>
  <c r="X14" s="1"/>
  <c r="D13"/>
  <c r="X13" s="1"/>
  <c r="D12"/>
  <c r="X12" s="1"/>
  <c r="D11"/>
  <c r="X11" s="1"/>
  <c r="D10"/>
  <c r="X10" s="1"/>
  <c r="D9"/>
  <c r="X9" s="1"/>
  <c r="X8"/>
  <c r="S29"/>
  <c r="U29" s="1"/>
  <c r="AA29" s="1"/>
  <c r="S28"/>
  <c r="U28" s="1"/>
  <c r="AA28" s="1"/>
  <c r="S27"/>
  <c r="U27" s="1"/>
  <c r="AA27" s="1"/>
  <c r="S26"/>
  <c r="U26" s="1"/>
  <c r="AA26" s="1"/>
  <c r="S25"/>
  <c r="U25" s="1"/>
  <c r="AA25" s="1"/>
  <c r="S24"/>
  <c r="U24" s="1"/>
  <c r="AA24" s="1"/>
  <c r="S23"/>
  <c r="U23" s="1"/>
  <c r="AA23" s="1"/>
  <c r="S22"/>
  <c r="U22" s="1"/>
  <c r="AA22" s="1"/>
  <c r="S21"/>
  <c r="U21" s="1"/>
  <c r="AA21" s="1"/>
  <c r="S20"/>
  <c r="S19"/>
  <c r="U19" s="1"/>
  <c r="AA19" s="1"/>
  <c r="S18"/>
  <c r="U18" s="1"/>
  <c r="AA18" s="1"/>
  <c r="S17"/>
  <c r="U17" s="1"/>
  <c r="AA17" s="1"/>
  <c r="S16"/>
  <c r="U16" s="1"/>
  <c r="AA16" s="1"/>
  <c r="S15"/>
  <c r="U15" s="1"/>
  <c r="AA15" s="1"/>
  <c r="S14"/>
  <c r="U14" s="1"/>
  <c r="AA14" s="1"/>
  <c r="S13"/>
  <c r="U13" s="1"/>
  <c r="AA13" s="1"/>
  <c r="S12"/>
  <c r="U12" s="1"/>
  <c r="AA12" s="1"/>
  <c r="S11"/>
  <c r="U11" s="1"/>
  <c r="AA11" s="1"/>
  <c r="S10"/>
  <c r="U10" s="1"/>
  <c r="AA10" s="1"/>
  <c r="S9"/>
  <c r="U9" s="1"/>
  <c r="AA9" s="1"/>
  <c r="S8"/>
  <c r="Q29"/>
  <c r="Q28"/>
  <c r="Q27"/>
  <c r="Q26"/>
  <c r="Q25"/>
  <c r="Q24"/>
  <c r="Q23"/>
  <c r="Q22"/>
  <c r="Q21"/>
  <c r="Q20"/>
  <c r="Q19"/>
  <c r="Q18"/>
  <c r="Q17"/>
  <c r="Q16"/>
  <c r="Q15"/>
  <c r="Q14"/>
  <c r="Q13"/>
  <c r="Q12"/>
  <c r="Q11"/>
  <c r="Q10"/>
  <c r="Q9"/>
  <c r="Q8"/>
  <c r="R29"/>
  <c r="R28"/>
  <c r="R27"/>
  <c r="R26"/>
  <c r="R25"/>
  <c r="R24"/>
  <c r="R23"/>
  <c r="R22"/>
  <c r="R21"/>
  <c r="R20"/>
  <c r="R19"/>
  <c r="R18"/>
  <c r="R17"/>
  <c r="R16"/>
  <c r="R15"/>
  <c r="R14"/>
  <c r="R13"/>
  <c r="R12"/>
  <c r="R11"/>
  <c r="R10"/>
  <c r="R9"/>
  <c r="R8"/>
  <c r="M35"/>
  <c r="C69" s="1"/>
  <c r="M34"/>
  <c r="C68" s="1"/>
  <c r="O29"/>
  <c r="Z29" s="1"/>
  <c r="O27"/>
  <c r="Z27" s="1"/>
  <c r="O26"/>
  <c r="Z26" s="1"/>
  <c r="O25"/>
  <c r="Z25" s="1"/>
  <c r="O22"/>
  <c r="Z22" s="1"/>
  <c r="O21"/>
  <c r="Z21" s="1"/>
  <c r="O20"/>
  <c r="Z20" s="1"/>
  <c r="O19"/>
  <c r="Z19" s="1"/>
  <c r="O18"/>
  <c r="Z18" s="1"/>
  <c r="O17"/>
  <c r="Z17" s="1"/>
  <c r="O16"/>
  <c r="Z16" s="1"/>
  <c r="O15"/>
  <c r="Z15" s="1"/>
  <c r="O14"/>
  <c r="Z14" s="1"/>
  <c r="O13"/>
  <c r="Z13" s="1"/>
  <c r="O10"/>
  <c r="Z10" s="1"/>
  <c r="O9"/>
  <c r="Z9" s="1"/>
  <c r="N28"/>
  <c r="O28" s="1"/>
  <c r="Z28" s="1"/>
  <c r="N24"/>
  <c r="O24" s="1"/>
  <c r="Z24" s="1"/>
  <c r="N23"/>
  <c r="N12"/>
  <c r="O12" s="1"/>
  <c r="Z12" s="1"/>
  <c r="N11"/>
  <c r="N8"/>
  <c r="O8" s="1"/>
  <c r="Z8" s="1"/>
  <c r="I31"/>
  <c r="I30"/>
  <c r="I29"/>
  <c r="I28"/>
  <c r="I27"/>
  <c r="I26"/>
  <c r="I25"/>
  <c r="I24"/>
  <c r="I23"/>
  <c r="I22"/>
  <c r="I21"/>
  <c r="I20"/>
  <c r="I19"/>
  <c r="I18"/>
  <c r="I17"/>
  <c r="I16"/>
  <c r="I15"/>
  <c r="I14"/>
  <c r="I13"/>
  <c r="I12"/>
  <c r="I11"/>
  <c r="I10"/>
  <c r="I9"/>
  <c r="I8"/>
  <c r="H29"/>
  <c r="J29" s="1"/>
  <c r="Y29" s="1"/>
  <c r="H28"/>
  <c r="J28" s="1"/>
  <c r="Y28" s="1"/>
  <c r="H27"/>
  <c r="J27" s="1"/>
  <c r="Y27" s="1"/>
  <c r="H26"/>
  <c r="J26" s="1"/>
  <c r="Y26" s="1"/>
  <c r="H25"/>
  <c r="K25" s="1"/>
  <c r="H24"/>
  <c r="J24" s="1"/>
  <c r="Y24" s="1"/>
  <c r="H23"/>
  <c r="K23" s="1"/>
  <c r="H22"/>
  <c r="J22" s="1"/>
  <c r="Y22" s="1"/>
  <c r="H21"/>
  <c r="J21" s="1"/>
  <c r="Y21" s="1"/>
  <c r="H20"/>
  <c r="J20" s="1"/>
  <c r="Y20" s="1"/>
  <c r="H19"/>
  <c r="K19" s="1"/>
  <c r="H18"/>
  <c r="K18" s="1"/>
  <c r="H17"/>
  <c r="K17" s="1"/>
  <c r="H16"/>
  <c r="K16" s="1"/>
  <c r="H15"/>
  <c r="K15" s="1"/>
  <c r="H14"/>
  <c r="K14" s="1"/>
  <c r="H13"/>
  <c r="K13" s="1"/>
  <c r="H12"/>
  <c r="K12" s="1"/>
  <c r="H11"/>
  <c r="K11" s="1"/>
  <c r="H10"/>
  <c r="K10" s="1"/>
  <c r="H9"/>
  <c r="K9" s="1"/>
  <c r="H8"/>
  <c r="J8" s="1"/>
  <c r="Y8" s="1"/>
  <c r="G35"/>
  <c r="G34"/>
  <c r="F35"/>
  <c r="F34"/>
  <c r="E29"/>
  <c r="E28"/>
  <c r="E27"/>
  <c r="E26"/>
  <c r="E25"/>
  <c r="E24"/>
  <c r="E23"/>
  <c r="E22"/>
  <c r="E21"/>
  <c r="E20"/>
  <c r="E19"/>
  <c r="E18"/>
  <c r="E17"/>
  <c r="E16"/>
  <c r="E15"/>
  <c r="E14"/>
  <c r="E13"/>
  <c r="E12"/>
  <c r="E11"/>
  <c r="E10"/>
  <c r="E9"/>
  <c r="E8"/>
  <c r="C35"/>
  <c r="B35"/>
  <c r="C34"/>
  <c r="B34"/>
  <c r="I35" l="1"/>
  <c r="R34"/>
  <c r="R35"/>
  <c r="Q34"/>
  <c r="Q35"/>
  <c r="S34"/>
  <c r="U34" s="1"/>
  <c r="S35"/>
  <c r="U35" s="1"/>
  <c r="J68"/>
  <c r="J69"/>
  <c r="Q68"/>
  <c r="Q69"/>
  <c r="U8"/>
  <c r="AA8" s="1"/>
  <c r="U20"/>
  <c r="AA20" s="1"/>
  <c r="E42"/>
  <c r="E44"/>
  <c r="E46"/>
  <c r="E48"/>
  <c r="E50"/>
  <c r="E52"/>
  <c r="E54"/>
  <c r="E56"/>
  <c r="E58"/>
  <c r="E60"/>
  <c r="E62"/>
  <c r="F42"/>
  <c r="F44"/>
  <c r="F46"/>
  <c r="F48"/>
  <c r="F50"/>
  <c r="F52"/>
  <c r="F54"/>
  <c r="F56"/>
  <c r="F58"/>
  <c r="F60"/>
  <c r="F62"/>
  <c r="H42"/>
  <c r="H44"/>
  <c r="H46"/>
  <c r="H48"/>
  <c r="H50"/>
  <c r="H52"/>
  <c r="H54"/>
  <c r="H56"/>
  <c r="H58"/>
  <c r="H60"/>
  <c r="H62"/>
  <c r="N34"/>
  <c r="O34" s="1"/>
  <c r="N35"/>
  <c r="O35" s="1"/>
  <c r="E43"/>
  <c r="E45"/>
  <c r="E47"/>
  <c r="E49"/>
  <c r="E51"/>
  <c r="E53"/>
  <c r="E55"/>
  <c r="E57"/>
  <c r="E59"/>
  <c r="E61"/>
  <c r="E63"/>
  <c r="F43"/>
  <c r="F45"/>
  <c r="F47"/>
  <c r="F49"/>
  <c r="F51"/>
  <c r="F53"/>
  <c r="F55"/>
  <c r="F57"/>
  <c r="F59"/>
  <c r="F61"/>
  <c r="F63"/>
  <c r="H43"/>
  <c r="H45"/>
  <c r="H47"/>
  <c r="H49"/>
  <c r="H51"/>
  <c r="H53"/>
  <c r="H55"/>
  <c r="H57"/>
  <c r="H59"/>
  <c r="H61"/>
  <c r="H63"/>
  <c r="K8"/>
  <c r="I34"/>
  <c r="J23"/>
  <c r="Y23" s="1"/>
  <c r="D34"/>
  <c r="D35"/>
  <c r="J25"/>
  <c r="Y25" s="1"/>
  <c r="O11"/>
  <c r="Z11" s="1"/>
  <c r="O23"/>
  <c r="Z23" s="1"/>
  <c r="J10"/>
  <c r="Y10" s="1"/>
  <c r="J12"/>
  <c r="Y12" s="1"/>
  <c r="J14"/>
  <c r="Y14" s="1"/>
  <c r="J16"/>
  <c r="Y16" s="1"/>
  <c r="J18"/>
  <c r="Y18" s="1"/>
  <c r="H34"/>
  <c r="K20"/>
  <c r="K22"/>
  <c r="K24"/>
  <c r="K26"/>
  <c r="K28"/>
  <c r="J9"/>
  <c r="Y9" s="1"/>
  <c r="J11"/>
  <c r="Y11" s="1"/>
  <c r="J13"/>
  <c r="Y13" s="1"/>
  <c r="J15"/>
  <c r="Y15" s="1"/>
  <c r="J17"/>
  <c r="Y17" s="1"/>
  <c r="J19"/>
  <c r="Y19" s="1"/>
  <c r="H35"/>
  <c r="K21"/>
  <c r="K27"/>
  <c r="K29"/>
  <c r="E35"/>
  <c r="E34"/>
  <c r="H69" l="1"/>
  <c r="H68"/>
  <c r="E69"/>
  <c r="E68"/>
  <c r="F69"/>
  <c r="F68"/>
  <c r="K35"/>
  <c r="J35"/>
  <c r="K34"/>
  <c r="J34"/>
</calcChain>
</file>

<file path=xl/comments1.xml><?xml version="1.0" encoding="utf-8"?>
<comments xmlns="http://schemas.openxmlformats.org/spreadsheetml/2006/main">
  <authors>
    <author>TakuOgawa</author>
  </authors>
  <commentList>
    <comment ref="H7" authorId="0">
      <text>
        <r>
          <rPr>
            <b/>
            <sz val="9"/>
            <color indexed="81"/>
            <rFont val="ＭＳ Ｐゴシック"/>
            <family val="3"/>
            <charset val="128"/>
          </rPr>
          <t>サイト売上－集客コスト－その他コスト＝サイト利益</t>
        </r>
      </text>
    </comment>
    <comment ref="G12" authorId="0">
      <text>
        <r>
          <rPr>
            <sz val="9"/>
            <color indexed="81"/>
            <rFont val="ＭＳ Ｐゴシック"/>
            <family val="3"/>
            <charset val="128"/>
          </rPr>
          <t xml:space="preserve">ＣＶ率改善のためのフォーム修正
</t>
        </r>
      </text>
    </comment>
    <comment ref="G26" authorId="0">
      <text>
        <r>
          <rPr>
            <sz val="9"/>
            <color indexed="81"/>
            <rFont val="ＭＳ Ｐゴシック"/>
            <family val="3"/>
            <charset val="128"/>
          </rPr>
          <t xml:space="preserve">１成果あたりの売上をアップさせるための施策
</t>
        </r>
      </text>
    </comment>
  </commentList>
</comments>
</file>

<file path=xl/sharedStrings.xml><?xml version="1.0" encoding="utf-8"?>
<sst xmlns="http://schemas.openxmlformats.org/spreadsheetml/2006/main" count="208" uniqueCount="109">
  <si>
    <t>サイト売上</t>
    <rPh sb="3" eb="5">
      <t>ウリアゲ</t>
    </rPh>
    <phoneticPr fontId="3"/>
  </si>
  <si>
    <t>目標</t>
    <rPh sb="0" eb="2">
      <t>モクヒョウ</t>
    </rPh>
    <phoneticPr fontId="3"/>
  </si>
  <si>
    <t>達成率</t>
    <rPh sb="0" eb="3">
      <t>タッセイリツ</t>
    </rPh>
    <phoneticPr fontId="3"/>
  </si>
  <si>
    <t>月</t>
    <rPh sb="0" eb="1">
      <t>ツキ</t>
    </rPh>
    <phoneticPr fontId="3"/>
  </si>
  <si>
    <t>年度合計</t>
    <rPh sb="0" eb="2">
      <t>ネンド</t>
    </rPh>
    <rPh sb="2" eb="4">
      <t>ゴウケイ</t>
    </rPh>
    <phoneticPr fontId="3"/>
  </si>
  <si>
    <t>2007年度</t>
    <rPh sb="4" eb="6">
      <t>ネンド</t>
    </rPh>
    <phoneticPr fontId="3"/>
  </si>
  <si>
    <t>2008年度</t>
    <rPh sb="4" eb="6">
      <t>ネンド</t>
    </rPh>
    <phoneticPr fontId="3"/>
  </si>
  <si>
    <t>差額</t>
    <rPh sb="0" eb="2">
      <t>サガク</t>
    </rPh>
    <phoneticPr fontId="3"/>
  </si>
  <si>
    <t>集客コスト</t>
    <rPh sb="0" eb="2">
      <t>シュウキャク</t>
    </rPh>
    <phoneticPr fontId="3"/>
  </si>
  <si>
    <t>利益</t>
    <rPh sb="0" eb="2">
      <t>リエキ</t>
    </rPh>
    <phoneticPr fontId="3"/>
  </si>
  <si>
    <t>利益目標</t>
    <rPh sb="0" eb="2">
      <t>リエキ</t>
    </rPh>
    <rPh sb="2" eb="4">
      <t>モクヒョウ</t>
    </rPh>
    <phoneticPr fontId="3"/>
  </si>
  <si>
    <t>サイト利益</t>
    <rPh sb="3" eb="5">
      <t>リエキ</t>
    </rPh>
    <phoneticPr fontId="3"/>
  </si>
  <si>
    <t>その他コスト</t>
    <rPh sb="2" eb="3">
      <t>タ</t>
    </rPh>
    <phoneticPr fontId="3"/>
  </si>
  <si>
    <t>※サンプルです。分かりやすさのため数値は四捨五入しています。</t>
    <rPh sb="8" eb="9">
      <t>ワ</t>
    </rPh>
    <rPh sb="17" eb="19">
      <t>スウチ</t>
    </rPh>
    <rPh sb="20" eb="24">
      <t>シシャゴニュウ</t>
    </rPh>
    <phoneticPr fontId="3"/>
  </si>
  <si>
    <t>作成者</t>
    <rPh sb="0" eb="3">
      <t>サクセイシャ</t>
    </rPh>
    <phoneticPr fontId="3"/>
  </si>
  <si>
    <t>最終更新日</t>
    <rPh sb="0" eb="2">
      <t>サイシュウ</t>
    </rPh>
    <rPh sb="2" eb="5">
      <t>コウシンビ</t>
    </rPh>
    <phoneticPr fontId="3"/>
  </si>
  <si>
    <t>小川</t>
    <rPh sb="0" eb="2">
      <t>オガワ</t>
    </rPh>
    <phoneticPr fontId="3"/>
  </si>
  <si>
    <t>サイト流入量</t>
    <rPh sb="3" eb="6">
      <t>リュウニュウリョウ</t>
    </rPh>
    <phoneticPr fontId="3"/>
  </si>
  <si>
    <t>・数値入力をする部分は太字、変更しない部分はグレー背景となっています。</t>
    <rPh sb="1" eb="3">
      <t>スウチ</t>
    </rPh>
    <rPh sb="3" eb="5">
      <t>ニュウリョク</t>
    </rPh>
    <rPh sb="8" eb="10">
      <t>ブブン</t>
    </rPh>
    <rPh sb="11" eb="13">
      <t>フトジ</t>
    </rPh>
    <rPh sb="14" eb="16">
      <t>ヘンコウ</t>
    </rPh>
    <rPh sb="19" eb="21">
      <t>ブブン</t>
    </rPh>
    <rPh sb="25" eb="27">
      <t>ハイケイ</t>
    </rPh>
    <phoneticPr fontId="3"/>
  </si>
  <si>
    <t>売上/流入</t>
    <rPh sb="0" eb="2">
      <t>ウリアゲ</t>
    </rPh>
    <rPh sb="3" eb="5">
      <t>リュウニュウ</t>
    </rPh>
    <phoneticPr fontId="3"/>
  </si>
  <si>
    <t>CV数</t>
    <rPh sb="2" eb="3">
      <t>スウ</t>
    </rPh>
    <phoneticPr fontId="3"/>
  </si>
  <si>
    <t>CV率</t>
    <rPh sb="2" eb="3">
      <t>リツ</t>
    </rPh>
    <phoneticPr fontId="3"/>
  </si>
  <si>
    <t>売上/成果</t>
    <rPh sb="0" eb="2">
      <t>ウリアゲ</t>
    </rPh>
    <rPh sb="3" eb="5">
      <t>セイカ</t>
    </rPh>
    <phoneticPr fontId="3"/>
  </si>
  <si>
    <t>サイト基本情報</t>
    <rPh sb="3" eb="5">
      <t>キホン</t>
    </rPh>
    <rPh sb="5" eb="7">
      <t>ジョウホウ</t>
    </rPh>
    <phoneticPr fontId="3"/>
  </si>
  <si>
    <t>ＫＧＩ・サイト利益・流入とコンバージョン</t>
    <rPh sb="7" eb="9">
      <t>リエキ</t>
    </rPh>
    <rPh sb="10" eb="12">
      <t>リュウニュウ</t>
    </rPh>
    <phoneticPr fontId="3"/>
  </si>
  <si>
    <t>達成率の抽出</t>
    <rPh sb="0" eb="3">
      <t>タッセイリツ</t>
    </rPh>
    <rPh sb="4" eb="6">
      <t>チュウシュツ</t>
    </rPh>
    <phoneticPr fontId="3"/>
  </si>
  <si>
    <t>売上</t>
    <rPh sb="0" eb="2">
      <t>ウリアゲ</t>
    </rPh>
    <phoneticPr fontId="3"/>
  </si>
  <si>
    <t>流入</t>
    <rPh sb="0" eb="2">
      <t>リュウニュウ</t>
    </rPh>
    <phoneticPr fontId="3"/>
  </si>
  <si>
    <t>未達項目</t>
    <rPh sb="0" eb="1">
      <t>ミ</t>
    </rPh>
    <rPh sb="1" eb="2">
      <t>トオル</t>
    </rPh>
    <rPh sb="2" eb="4">
      <t>コウモク</t>
    </rPh>
    <phoneticPr fontId="3"/>
  </si>
  <si>
    <t>売上・利益・売上/成果</t>
    <rPh sb="0" eb="2">
      <t>ウリアゲ</t>
    </rPh>
    <rPh sb="3" eb="5">
      <t>リエキ</t>
    </rPh>
    <rPh sb="6" eb="8">
      <t>ウリアゲ</t>
    </rPh>
    <rPh sb="9" eb="11">
      <t>セイカ</t>
    </rPh>
    <phoneticPr fontId="3"/>
  </si>
  <si>
    <t>売上・利益・流入</t>
    <rPh sb="0" eb="2">
      <t>ウリアゲ</t>
    </rPh>
    <rPh sb="3" eb="5">
      <t>リエキ</t>
    </rPh>
    <rPh sb="6" eb="8">
      <t>リュウニュウ</t>
    </rPh>
    <phoneticPr fontId="3"/>
  </si>
  <si>
    <t>全て達成！</t>
    <rPh sb="0" eb="1">
      <t>スベ</t>
    </rPh>
    <rPh sb="2" eb="4">
      <t>タッセイ</t>
    </rPh>
    <phoneticPr fontId="3"/>
  </si>
  <si>
    <t>売上・利益</t>
    <rPh sb="0" eb="2">
      <t>ウリアゲ</t>
    </rPh>
    <rPh sb="3" eb="5">
      <t>リエキ</t>
    </rPh>
    <phoneticPr fontId="3"/>
  </si>
  <si>
    <t>流入・売上/成果</t>
    <rPh sb="0" eb="2">
      <t>リュウニュウ</t>
    </rPh>
    <rPh sb="3" eb="5">
      <t>ウリアゲ</t>
    </rPh>
    <rPh sb="6" eb="8">
      <t>セイカ</t>
    </rPh>
    <phoneticPr fontId="3"/>
  </si>
  <si>
    <t>売上・流入</t>
    <rPh sb="0" eb="2">
      <t>ウリアゲ</t>
    </rPh>
    <rPh sb="3" eb="5">
      <t>リュウニュウ</t>
    </rPh>
    <phoneticPr fontId="3"/>
  </si>
  <si>
    <t>売上・流入・売上/成果</t>
    <rPh sb="0" eb="2">
      <t>ウリアゲ</t>
    </rPh>
    <rPh sb="3" eb="5">
      <t>リュウニュウ</t>
    </rPh>
    <rPh sb="6" eb="8">
      <t>ウリアゲ</t>
    </rPh>
    <rPh sb="9" eb="11">
      <t>セイカ</t>
    </rPh>
    <phoneticPr fontId="3"/>
  </si>
  <si>
    <t>PV</t>
    <phoneticPr fontId="3"/>
  </si>
  <si>
    <t>セッション数</t>
    <rPh sb="5" eb="6">
      <t>スウ</t>
    </rPh>
    <phoneticPr fontId="3"/>
  </si>
  <si>
    <t>UU数</t>
    <rPh sb="2" eb="3">
      <t>スウ</t>
    </rPh>
    <phoneticPr fontId="3"/>
  </si>
  <si>
    <t>直帰率</t>
    <rPh sb="0" eb="2">
      <t>チョッキ</t>
    </rPh>
    <rPh sb="2" eb="3">
      <t>リツ</t>
    </rPh>
    <phoneticPr fontId="3"/>
  </si>
  <si>
    <t>TOP</t>
    <phoneticPr fontId="3"/>
  </si>
  <si>
    <t>特集</t>
    <rPh sb="0" eb="2">
      <t>トクシュウ</t>
    </rPh>
    <phoneticPr fontId="3"/>
  </si>
  <si>
    <t>一覧</t>
    <rPh sb="0" eb="2">
      <t>イチラン</t>
    </rPh>
    <phoneticPr fontId="3"/>
  </si>
  <si>
    <t>詳細</t>
    <rPh sb="0" eb="2">
      <t>ショウサイ</t>
    </rPh>
    <phoneticPr fontId="3"/>
  </si>
  <si>
    <t>フォーム入り口</t>
    <rPh sb="4" eb="5">
      <t>イ</t>
    </rPh>
    <rPh sb="6" eb="7">
      <t>グチ</t>
    </rPh>
    <phoneticPr fontId="3"/>
  </si>
  <si>
    <t>各コンテンツのPV数</t>
    <rPh sb="0" eb="1">
      <t>カク</t>
    </rPh>
    <rPh sb="9" eb="10">
      <t>スウ</t>
    </rPh>
    <phoneticPr fontId="3"/>
  </si>
  <si>
    <t>PV/セッション</t>
    <phoneticPr fontId="3"/>
  </si>
  <si>
    <t>セッション/UU</t>
    <phoneticPr fontId="3"/>
  </si>
  <si>
    <t>直帰数</t>
    <rPh sb="0" eb="2">
      <t>チョッキ</t>
    </rPh>
    <rPh sb="2" eb="3">
      <t>スウ</t>
    </rPh>
    <phoneticPr fontId="3"/>
  </si>
  <si>
    <t>新規数</t>
    <rPh sb="0" eb="2">
      <t>シンキ</t>
    </rPh>
    <rPh sb="2" eb="3">
      <t>スウ</t>
    </rPh>
    <phoneticPr fontId="3"/>
  </si>
  <si>
    <t>新規率</t>
    <rPh sb="0" eb="2">
      <t>シンキ</t>
    </rPh>
    <rPh sb="2" eb="3">
      <t>リツ</t>
    </rPh>
    <phoneticPr fontId="3"/>
  </si>
  <si>
    <t>セッション</t>
    <phoneticPr fontId="3"/>
  </si>
  <si>
    <t>UU</t>
    <phoneticPr fontId="3"/>
  </si>
  <si>
    <t>集客ごとの流入とコンバージョン数</t>
    <rPh sb="0" eb="2">
      <t>シュウキャク</t>
    </rPh>
    <rPh sb="5" eb="7">
      <t>リュウニュウ</t>
    </rPh>
    <rPh sb="15" eb="16">
      <t>スウ</t>
    </rPh>
    <phoneticPr fontId="3"/>
  </si>
  <si>
    <t>SEO</t>
    <phoneticPr fontId="3"/>
  </si>
  <si>
    <t>Adwords</t>
    <phoneticPr fontId="3"/>
  </si>
  <si>
    <t>Overture</t>
    <phoneticPr fontId="3"/>
  </si>
  <si>
    <t>メールマガジン</t>
    <phoneticPr fontId="3"/>
  </si>
  <si>
    <t>プロモーション</t>
    <phoneticPr fontId="3"/>
  </si>
  <si>
    <t>その他</t>
    <rPh sb="2" eb="3">
      <t>タ</t>
    </rPh>
    <phoneticPr fontId="3"/>
  </si>
  <si>
    <t>合計</t>
    <rPh sb="0" eb="2">
      <t>ゴウケイ</t>
    </rPh>
    <phoneticPr fontId="3"/>
  </si>
  <si>
    <t>流入</t>
    <rPh sb="0" eb="2">
      <t>リュウニュウ</t>
    </rPh>
    <phoneticPr fontId="3"/>
  </si>
  <si>
    <t>ＣＶ数</t>
    <rPh sb="2" eb="3">
      <t>スウ</t>
    </rPh>
    <phoneticPr fontId="3"/>
  </si>
  <si>
    <t>サイト売上とサイト利益</t>
    <rPh sb="3" eb="5">
      <t>ウリアゲ</t>
    </rPh>
    <rPh sb="9" eb="11">
      <t>リエキ</t>
    </rPh>
    <phoneticPr fontId="3"/>
  </si>
  <si>
    <t>達成率</t>
    <rPh sb="0" eb="3">
      <t>タッセイリツ</t>
    </rPh>
    <phoneticPr fontId="3"/>
  </si>
  <si>
    <t>達成率計算</t>
    <rPh sb="0" eb="3">
      <t>タッセイリツ</t>
    </rPh>
    <rPh sb="3" eb="5">
      <t>ケイサン</t>
    </rPh>
    <phoneticPr fontId="3"/>
  </si>
  <si>
    <t>売上</t>
    <rPh sb="0" eb="2">
      <t>ウリアゲ</t>
    </rPh>
    <phoneticPr fontId="3"/>
  </si>
  <si>
    <t>目標</t>
    <rPh sb="0" eb="2">
      <t>モクヒョウ</t>
    </rPh>
    <phoneticPr fontId="3"/>
  </si>
  <si>
    <t>利益</t>
    <rPh sb="0" eb="2">
      <t>リエキ</t>
    </rPh>
    <phoneticPr fontId="3"/>
  </si>
  <si>
    <t>売上達成率</t>
    <rPh sb="0" eb="2">
      <t>ウリアゲ</t>
    </rPh>
    <rPh sb="2" eb="5">
      <t>タッセイリツ</t>
    </rPh>
    <phoneticPr fontId="3"/>
  </si>
  <si>
    <t>利益達成率</t>
    <rPh sb="0" eb="2">
      <t>リエキ</t>
    </rPh>
    <rPh sb="2" eb="5">
      <t>タッセイリツ</t>
    </rPh>
    <phoneticPr fontId="3"/>
  </si>
  <si>
    <t>累計達成率（黒線は予測）</t>
    <rPh sb="0" eb="2">
      <t>ルイケイ</t>
    </rPh>
    <rPh sb="2" eb="5">
      <t>タッセイリツ</t>
    </rPh>
    <rPh sb="6" eb="7">
      <t>クロ</t>
    </rPh>
    <rPh sb="7" eb="8">
      <t>セン</t>
    </rPh>
    <rPh sb="9" eb="11">
      <t>ヨソク</t>
    </rPh>
    <phoneticPr fontId="3"/>
  </si>
  <si>
    <t>売上/成果</t>
    <rPh sb="0" eb="2">
      <t>ウリアゲ</t>
    </rPh>
    <rPh sb="3" eb="5">
      <t>セイカ</t>
    </rPh>
    <phoneticPr fontId="3"/>
  </si>
  <si>
    <t>ＣＶ数とCV率</t>
    <rPh sb="2" eb="3">
      <t>スウ</t>
    </rPh>
    <rPh sb="6" eb="7">
      <t>リツ</t>
    </rPh>
    <phoneticPr fontId="3"/>
  </si>
  <si>
    <t>SEO流入</t>
    <rPh sb="3" eb="5">
      <t>リュウニュウ</t>
    </rPh>
    <phoneticPr fontId="3"/>
  </si>
  <si>
    <t>Adwords流入</t>
    <rPh sb="7" eb="9">
      <t>リュウニュウ</t>
    </rPh>
    <phoneticPr fontId="3"/>
  </si>
  <si>
    <t>Adwords CV数</t>
    <rPh sb="10" eb="11">
      <t>スウ</t>
    </rPh>
    <phoneticPr fontId="3"/>
  </si>
  <si>
    <t>SEO CV数</t>
    <rPh sb="6" eb="7">
      <t>スウ</t>
    </rPh>
    <phoneticPr fontId="3"/>
  </si>
  <si>
    <t>Overture流入</t>
    <rPh sb="8" eb="10">
      <t>リュウニュウ</t>
    </rPh>
    <phoneticPr fontId="3"/>
  </si>
  <si>
    <t>Overture CV数</t>
    <rPh sb="11" eb="12">
      <t>スウ</t>
    </rPh>
    <phoneticPr fontId="3"/>
  </si>
  <si>
    <t>Mail</t>
    <phoneticPr fontId="3"/>
  </si>
  <si>
    <t>Mail流入</t>
    <rPh sb="4" eb="6">
      <t>リュウニュウ</t>
    </rPh>
    <phoneticPr fontId="3"/>
  </si>
  <si>
    <t>Mail CV数</t>
    <rPh sb="7" eb="8">
      <t>スウ</t>
    </rPh>
    <phoneticPr fontId="3"/>
  </si>
  <si>
    <t>プロモ</t>
    <phoneticPr fontId="3"/>
  </si>
  <si>
    <t>プロモ流入</t>
    <rPh sb="3" eb="5">
      <t>リュウニュウ</t>
    </rPh>
    <phoneticPr fontId="3"/>
  </si>
  <si>
    <t>プロモ CV数</t>
    <rPh sb="6" eb="7">
      <t>スウ</t>
    </rPh>
    <phoneticPr fontId="3"/>
  </si>
  <si>
    <t>その他流入</t>
    <rPh sb="2" eb="3">
      <t>タ</t>
    </rPh>
    <rPh sb="3" eb="5">
      <t>リュウニュウ</t>
    </rPh>
    <phoneticPr fontId="3"/>
  </si>
  <si>
    <t>その他 CV数</t>
    <rPh sb="2" eb="3">
      <t>タ</t>
    </rPh>
    <rPh sb="6" eb="7">
      <t>スウ</t>
    </rPh>
    <phoneticPr fontId="3"/>
  </si>
  <si>
    <t>集客別流入数</t>
    <rPh sb="0" eb="2">
      <t>シュウキャク</t>
    </rPh>
    <rPh sb="2" eb="3">
      <t>ベツ</t>
    </rPh>
    <rPh sb="3" eb="5">
      <t>リュウニュウ</t>
    </rPh>
    <rPh sb="5" eb="6">
      <t>スウ</t>
    </rPh>
    <phoneticPr fontId="3"/>
  </si>
  <si>
    <t>集客別ＣＶ数</t>
    <rPh sb="0" eb="2">
      <t>シュウキャク</t>
    </rPh>
    <rPh sb="2" eb="3">
      <t>ベツ</t>
    </rPh>
    <rPh sb="5" eb="6">
      <t>スウ</t>
    </rPh>
    <phoneticPr fontId="3"/>
  </si>
  <si>
    <t>集客別ＣＶＲ</t>
    <rPh sb="0" eb="2">
      <t>シュウキャク</t>
    </rPh>
    <rPh sb="2" eb="3">
      <t>ベツ</t>
    </rPh>
    <phoneticPr fontId="3"/>
  </si>
  <si>
    <t>プロモ</t>
    <phoneticPr fontId="3"/>
  </si>
  <si>
    <t>CVR計算</t>
    <rPh sb="3" eb="5">
      <t>ケイサン</t>
    </rPh>
    <phoneticPr fontId="3"/>
  </si>
  <si>
    <t>流入数シェア（２００９年１月）</t>
    <rPh sb="0" eb="2">
      <t>リュウニュウ</t>
    </rPh>
    <rPh sb="2" eb="3">
      <t>スウ</t>
    </rPh>
    <rPh sb="11" eb="12">
      <t>ネン</t>
    </rPh>
    <rPh sb="13" eb="14">
      <t>ガツ</t>
    </rPh>
    <phoneticPr fontId="3"/>
  </si>
  <si>
    <t>ＣＶ数シェア（２００９年１月）</t>
    <rPh sb="2" eb="3">
      <t>スウ</t>
    </rPh>
    <rPh sb="11" eb="12">
      <t>ネン</t>
    </rPh>
    <rPh sb="13" eb="14">
      <t>ガツ</t>
    </rPh>
    <phoneticPr fontId="3"/>
  </si>
  <si>
    <t>2009年1月結果</t>
    <rPh sb="4" eb="5">
      <t>ネン</t>
    </rPh>
    <rPh sb="6" eb="7">
      <t>ガツ</t>
    </rPh>
    <rPh sb="7" eb="9">
      <t>ケッカ</t>
    </rPh>
    <phoneticPr fontId="3"/>
  </si>
  <si>
    <t>ＫＧＩ＆ＫＰＩ達成度合い</t>
    <rPh sb="7" eb="9">
      <t>タッセイ</t>
    </rPh>
    <rPh sb="9" eb="11">
      <t>ドア</t>
    </rPh>
    <phoneticPr fontId="3"/>
  </si>
  <si>
    <t>実数値と前月・前年比比較</t>
    <rPh sb="0" eb="2">
      <t>ジッスウ</t>
    </rPh>
    <rPh sb="2" eb="3">
      <t>アタイ</t>
    </rPh>
    <rPh sb="4" eb="6">
      <t>ゼンゲツ</t>
    </rPh>
    <rPh sb="7" eb="10">
      <t>ゼンネンヒ</t>
    </rPh>
    <rPh sb="10" eb="12">
      <t>ヒカク</t>
    </rPh>
    <phoneticPr fontId="3"/>
  </si>
  <si>
    <t>達成/未達成の要因</t>
    <rPh sb="0" eb="2">
      <t>タッセイ</t>
    </rPh>
    <rPh sb="3" eb="6">
      <t>ミタッセイ</t>
    </rPh>
    <rPh sb="7" eb="9">
      <t>ヨウイン</t>
    </rPh>
    <phoneticPr fontId="3"/>
  </si>
  <si>
    <t>上記ニュースサイトからのアクセスがほとんどコンバージョンに結びつかず、その他流入のCVRが前月から大幅にダウン（1.9%→0.6%)。またSEOのロジック変更によるクリエイティブ表示量の変更に伴い高い流入数を誇るSEOのCVRがダウン（3.8%→3.1%）</t>
    <rPh sb="0" eb="2">
      <t>ジョウキ</t>
    </rPh>
    <rPh sb="29" eb="30">
      <t>ムス</t>
    </rPh>
    <rPh sb="37" eb="38">
      <t>タ</t>
    </rPh>
    <rPh sb="38" eb="40">
      <t>リュウニュウ</t>
    </rPh>
    <rPh sb="45" eb="47">
      <t>ゼンゲツ</t>
    </rPh>
    <rPh sb="49" eb="51">
      <t>オオハバ</t>
    </rPh>
    <rPh sb="77" eb="79">
      <t>ヘンコウ</t>
    </rPh>
    <rPh sb="89" eb="91">
      <t>ヒョウジ</t>
    </rPh>
    <rPh sb="91" eb="92">
      <t>リョウ</t>
    </rPh>
    <rPh sb="93" eb="95">
      <t>ヘンコウ</t>
    </rPh>
    <rPh sb="96" eb="97">
      <t>トモナ</t>
    </rPh>
    <rPh sb="98" eb="99">
      <t>タカ</t>
    </rPh>
    <rPh sb="100" eb="102">
      <t>リュウニュウ</t>
    </rPh>
    <rPh sb="102" eb="103">
      <t>スウ</t>
    </rPh>
    <rPh sb="104" eb="105">
      <t>ホコ</t>
    </rPh>
    <phoneticPr fontId="3"/>
  </si>
  <si>
    <t>先月の商戦期と比較して、売上・利益・売上/成果共に減少。ただ流入に関してはその他からの流入が多かった事もあり前月とほぼ同じ水準を保っています。</t>
    <rPh sb="0" eb="2">
      <t>センゲツ</t>
    </rPh>
    <rPh sb="3" eb="6">
      <t>ショウセンキ</t>
    </rPh>
    <rPh sb="7" eb="9">
      <t>ヒカク</t>
    </rPh>
    <rPh sb="12" eb="14">
      <t>ウリアゲ</t>
    </rPh>
    <rPh sb="15" eb="17">
      <t>リエキ</t>
    </rPh>
    <rPh sb="18" eb="20">
      <t>ウリアゲ</t>
    </rPh>
    <rPh sb="21" eb="23">
      <t>セイカ</t>
    </rPh>
    <rPh sb="23" eb="24">
      <t>トモ</t>
    </rPh>
    <rPh sb="25" eb="27">
      <t>ゲンショウ</t>
    </rPh>
    <rPh sb="30" eb="32">
      <t>リュウニュウ</t>
    </rPh>
    <rPh sb="33" eb="34">
      <t>カン</t>
    </rPh>
    <rPh sb="39" eb="40">
      <t>タ</t>
    </rPh>
    <rPh sb="43" eb="45">
      <t>リュウニュウ</t>
    </rPh>
    <rPh sb="46" eb="47">
      <t>オオ</t>
    </rPh>
    <rPh sb="50" eb="51">
      <t>コト</t>
    </rPh>
    <rPh sb="54" eb="56">
      <t>ゼンゲツ</t>
    </rPh>
    <rPh sb="59" eb="60">
      <t>オナ</t>
    </rPh>
    <rPh sb="61" eb="63">
      <t>スイジュン</t>
    </rPh>
    <rPh sb="64" eb="65">
      <t>タモ</t>
    </rPh>
    <phoneticPr fontId="3"/>
  </si>
  <si>
    <t>集客予算は想定通りも、売上が届かず利益にも影響。</t>
    <rPh sb="0" eb="2">
      <t>シュウキャク</t>
    </rPh>
    <rPh sb="2" eb="4">
      <t>ヨサン</t>
    </rPh>
    <rPh sb="5" eb="7">
      <t>ソウテイ</t>
    </rPh>
    <rPh sb="7" eb="8">
      <t>トオ</t>
    </rPh>
    <rPh sb="11" eb="13">
      <t>ウリアゲ</t>
    </rPh>
    <rPh sb="14" eb="15">
      <t>トド</t>
    </rPh>
    <rPh sb="17" eb="19">
      <t>リエキ</t>
    </rPh>
    <rPh sb="21" eb="23">
      <t>エイキョウ</t>
    </rPh>
    <phoneticPr fontId="3"/>
  </si>
  <si>
    <t>ニュースサイトで取り上げれらた事による、「その他」流入の前月比2.1倍の増大。商戦期である前月と比較してAdwordsの集客を抑えた。</t>
    <rPh sb="8" eb="9">
      <t>ト</t>
    </rPh>
    <rPh sb="10" eb="11">
      <t>ア</t>
    </rPh>
    <rPh sb="15" eb="16">
      <t>コト</t>
    </rPh>
    <rPh sb="23" eb="24">
      <t>タ</t>
    </rPh>
    <rPh sb="25" eb="27">
      <t>リュウニュウ</t>
    </rPh>
    <rPh sb="28" eb="31">
      <t>ゼンゲツヒ</t>
    </rPh>
    <rPh sb="34" eb="35">
      <t>バイ</t>
    </rPh>
    <rPh sb="36" eb="38">
      <t>ゾウダイ</t>
    </rPh>
    <rPh sb="39" eb="42">
      <t>ショウセンキ</t>
    </rPh>
    <rPh sb="45" eb="47">
      <t>ゼンゲツ</t>
    </rPh>
    <rPh sb="48" eb="50">
      <t>ヒカク</t>
    </rPh>
    <rPh sb="60" eb="62">
      <t>シュウキャク</t>
    </rPh>
    <rPh sb="63" eb="64">
      <t>オサ</t>
    </rPh>
    <phoneticPr fontId="3"/>
  </si>
  <si>
    <t>１購入あたりの売上が目標に未達成の影響が大きく（\600目標に対して、\546）売上の達成率も未達に。また高いCVRと客単価を誇っていたメールマガジンがここ２年で最低のCVRになった事も要因としてあげられる。</t>
    <rPh sb="1" eb="3">
      <t>コウニュウ</t>
    </rPh>
    <rPh sb="7" eb="9">
      <t>ウリアゲ</t>
    </rPh>
    <rPh sb="10" eb="12">
      <t>モクヒョウ</t>
    </rPh>
    <rPh sb="13" eb="16">
      <t>ミタッセイ</t>
    </rPh>
    <rPh sb="17" eb="19">
      <t>エイキョウ</t>
    </rPh>
    <rPh sb="20" eb="21">
      <t>オオ</t>
    </rPh>
    <rPh sb="28" eb="30">
      <t>モクヒョウ</t>
    </rPh>
    <rPh sb="31" eb="32">
      <t>タイ</t>
    </rPh>
    <rPh sb="40" eb="42">
      <t>ウリアゲ</t>
    </rPh>
    <rPh sb="43" eb="46">
      <t>タッセイリツ</t>
    </rPh>
    <rPh sb="47" eb="48">
      <t>ミ</t>
    </rPh>
    <rPh sb="48" eb="49">
      <t>トオル</t>
    </rPh>
    <rPh sb="53" eb="54">
      <t>タカ</t>
    </rPh>
    <rPh sb="59" eb="62">
      <t>キャクタンカ</t>
    </rPh>
    <rPh sb="63" eb="64">
      <t>ホコ</t>
    </rPh>
    <rPh sb="79" eb="80">
      <t>ネン</t>
    </rPh>
    <rPh sb="81" eb="83">
      <t>サイテイ</t>
    </rPh>
    <rPh sb="91" eb="92">
      <t>コト</t>
    </rPh>
    <rPh sb="93" eb="95">
      <t>ヨウイン</t>
    </rPh>
    <phoneticPr fontId="3"/>
  </si>
  <si>
    <t>年度目標に対する見通し</t>
    <rPh sb="0" eb="2">
      <t>ネンド</t>
    </rPh>
    <rPh sb="2" eb="4">
      <t>モクヒョウ</t>
    </rPh>
    <rPh sb="5" eb="6">
      <t>タイ</t>
    </rPh>
    <rPh sb="8" eb="10">
      <t>ミトオ</t>
    </rPh>
    <phoneticPr fontId="3"/>
  </si>
  <si>
    <t>年度目標は先月の予測数字と変わらない状況で、売上95.4%・利益91.5%となっています。売上が約100万円程届きません。また集客予算を２月・３月共に０円に抑えても、利益に関しては30万円程届きません。</t>
    <rPh sb="0" eb="2">
      <t>ネンド</t>
    </rPh>
    <rPh sb="2" eb="4">
      <t>モクヒョウ</t>
    </rPh>
    <rPh sb="5" eb="7">
      <t>センゲツ</t>
    </rPh>
    <rPh sb="8" eb="10">
      <t>ヨソク</t>
    </rPh>
    <rPh sb="10" eb="12">
      <t>スウジ</t>
    </rPh>
    <rPh sb="13" eb="14">
      <t>カ</t>
    </rPh>
    <rPh sb="18" eb="20">
      <t>ジョウキョウ</t>
    </rPh>
    <rPh sb="22" eb="24">
      <t>ウリアゲ</t>
    </rPh>
    <rPh sb="30" eb="32">
      <t>リエキ</t>
    </rPh>
    <rPh sb="45" eb="47">
      <t>ウリアゲ</t>
    </rPh>
    <rPh sb="48" eb="49">
      <t>ヤク</t>
    </rPh>
    <rPh sb="52" eb="53">
      <t>マン</t>
    </rPh>
    <rPh sb="53" eb="54">
      <t>エン</t>
    </rPh>
    <rPh sb="54" eb="55">
      <t>ホド</t>
    </rPh>
    <rPh sb="55" eb="56">
      <t>トド</t>
    </rPh>
    <rPh sb="63" eb="65">
      <t>シュウキャク</t>
    </rPh>
    <rPh sb="65" eb="67">
      <t>ヨサン</t>
    </rPh>
    <rPh sb="69" eb="70">
      <t>ガツ</t>
    </rPh>
    <rPh sb="72" eb="73">
      <t>ガツ</t>
    </rPh>
    <rPh sb="73" eb="74">
      <t>トモ</t>
    </rPh>
    <rPh sb="76" eb="77">
      <t>エン</t>
    </rPh>
    <rPh sb="78" eb="79">
      <t>オサ</t>
    </rPh>
    <rPh sb="83" eb="85">
      <t>リエキ</t>
    </rPh>
    <rPh sb="86" eb="87">
      <t>カン</t>
    </rPh>
    <rPh sb="92" eb="94">
      <t>マンエン</t>
    </rPh>
    <rPh sb="94" eb="95">
      <t>ホド</t>
    </rPh>
    <rPh sb="95" eb="96">
      <t>トド</t>
    </rPh>
    <phoneticPr fontId="3"/>
  </si>
  <si>
    <t>ＰＶ・セッション数・ＵＵ数</t>
    <rPh sb="8" eb="9">
      <t>スウ</t>
    </rPh>
    <rPh sb="12" eb="13">
      <t>スウ</t>
    </rPh>
    <phoneticPr fontId="3"/>
  </si>
  <si>
    <t>直帰率・新規率</t>
    <rPh sb="0" eb="2">
      <t>チョッキ</t>
    </rPh>
    <rPh sb="2" eb="3">
      <t>リツ</t>
    </rPh>
    <rPh sb="4" eb="6">
      <t>シンキ</t>
    </rPh>
    <rPh sb="6" eb="7">
      <t>リツ</t>
    </rPh>
    <phoneticPr fontId="3"/>
  </si>
  <si>
    <t>主要ページＰＶ</t>
    <rPh sb="0" eb="2">
      <t>シュヨウ</t>
    </rPh>
    <phoneticPr fontId="3"/>
  </si>
</sst>
</file>

<file path=xl/styles.xml><?xml version="1.0" encoding="utf-8"?>
<styleSheet xmlns="http://schemas.openxmlformats.org/spreadsheetml/2006/main">
  <numFmts count="10">
    <numFmt numFmtId="5" formatCode="&quot;¥&quot;#,##0;&quot;¥&quot;\-#,##0"/>
    <numFmt numFmtId="6" formatCode="&quot;¥&quot;#,##0;[Red]&quot;¥&quot;\-#,##0"/>
    <numFmt numFmtId="7" formatCode="&quot;¥&quot;#,##0.00;&quot;¥&quot;\-#,##0.00"/>
    <numFmt numFmtId="176" formatCode="&quot;¥&quot;#,##0.0;&quot;¥&quot;\-#,##0.0"/>
    <numFmt numFmtId="177" formatCode="#,##0_ "/>
    <numFmt numFmtId="178" formatCode="#,##0.0_ ;[Red]\-#,##0.0\ "/>
    <numFmt numFmtId="179" formatCode="0.0_ "/>
    <numFmt numFmtId="180" formatCode="#,##0_);[Red]\(#,##0\)"/>
    <numFmt numFmtId="181" formatCode="0.0%"/>
    <numFmt numFmtId="182" formatCode="#,##0_ ;[Red]\-#,##0\ "/>
  </numFmts>
  <fonts count="20">
    <font>
      <sz val="11"/>
      <color theme="1"/>
      <name val="ＭＳ Ｐゴシック"/>
      <family val="2"/>
      <charset val="128"/>
      <scheme val="minor"/>
    </font>
    <font>
      <sz val="11"/>
      <color rgb="FFFF0000"/>
      <name val="ＭＳ Ｐゴシック"/>
      <family val="2"/>
      <charset val="128"/>
      <scheme val="minor"/>
    </font>
    <font>
      <sz val="11"/>
      <color theme="0"/>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b/>
      <u/>
      <sz val="11"/>
      <color theme="1"/>
      <name val="ＭＳ Ｐゴシック"/>
      <family val="3"/>
      <charset val="128"/>
      <scheme val="minor"/>
    </font>
    <font>
      <sz val="9"/>
      <color indexed="81"/>
      <name val="ＭＳ Ｐゴシック"/>
      <family val="3"/>
      <charset val="128"/>
    </font>
    <font>
      <b/>
      <sz val="9"/>
      <color indexed="81"/>
      <name val="ＭＳ Ｐゴシック"/>
      <family val="3"/>
      <charset val="128"/>
    </font>
    <font>
      <sz val="11"/>
      <color theme="0"/>
      <name val="ＭＳ Ｐゴシック"/>
      <family val="3"/>
      <charset val="128"/>
      <scheme val="minor"/>
    </font>
    <font>
      <sz val="11"/>
      <color theme="1"/>
      <name val="ＭＳ Ｐゴシック"/>
      <family val="3"/>
      <charset val="128"/>
      <scheme val="minor"/>
    </font>
    <font>
      <u/>
      <sz val="11"/>
      <color theme="1"/>
      <name val="ＭＳ Ｐゴシック"/>
      <family val="2"/>
      <charset val="128"/>
      <scheme val="minor"/>
    </font>
    <font>
      <sz val="20"/>
      <color theme="1"/>
      <name val="ＭＳ Ｐゴシック"/>
      <family val="2"/>
      <charset val="128"/>
      <scheme val="minor"/>
    </font>
    <font>
      <sz val="20"/>
      <color theme="1"/>
      <name val="ＭＳ Ｐゴシック"/>
      <family val="3"/>
      <charset val="128"/>
      <scheme val="minor"/>
    </font>
    <font>
      <sz val="20"/>
      <color rgb="FFFF0000"/>
      <name val="ＭＳ Ｐゴシック"/>
      <family val="3"/>
      <charset val="128"/>
      <scheme val="minor"/>
    </font>
    <font>
      <b/>
      <u/>
      <sz val="20"/>
      <color theme="1"/>
      <name val="ＭＳ Ｐゴシック"/>
      <family val="3"/>
      <charset val="128"/>
      <scheme val="minor"/>
    </font>
    <font>
      <sz val="16"/>
      <color theme="1"/>
      <name val="ＭＳ Ｐゴシック"/>
      <family val="2"/>
      <charset val="128"/>
      <scheme val="minor"/>
    </font>
    <font>
      <u/>
      <sz val="20"/>
      <color theme="1"/>
      <name val="ＭＳ Ｐゴシック"/>
      <family val="3"/>
      <charset val="128"/>
      <scheme val="minor"/>
    </font>
    <font>
      <sz val="10"/>
      <color rgb="FFFF0000"/>
      <name val="ＭＳ Ｐゴシック"/>
      <family val="3"/>
      <charset val="128"/>
      <scheme val="minor"/>
    </font>
    <font>
      <sz val="10"/>
      <name val="ＭＳ Ｐゴシック"/>
      <family val="3"/>
      <charset val="128"/>
      <scheme val="minor"/>
    </font>
    <font>
      <sz val="20"/>
      <color theme="0"/>
      <name val="ＭＳ Ｐゴシック"/>
      <family val="2"/>
      <charset val="128"/>
      <scheme val="minor"/>
    </font>
  </fonts>
  <fills count="4">
    <fill>
      <patternFill patternType="none"/>
    </fill>
    <fill>
      <patternFill patternType="gray125"/>
    </fill>
    <fill>
      <patternFill patternType="solid">
        <fgColor theme="1"/>
        <bgColor indexed="64"/>
      </patternFill>
    </fill>
    <fill>
      <patternFill patternType="solid">
        <fgColor theme="0" tint="-0.14999847407452621"/>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medium">
        <color indexed="64"/>
      </left>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right/>
      <top/>
      <bottom style="thin">
        <color indexed="64"/>
      </bottom>
      <diagonal/>
    </border>
  </borders>
  <cellStyleXfs count="1">
    <xf numFmtId="0" fontId="0" fillId="0" borderId="0">
      <alignment vertical="center"/>
    </xf>
  </cellStyleXfs>
  <cellXfs count="315">
    <xf numFmtId="0" fontId="0" fillId="0" borderId="0" xfId="0">
      <alignment vertical="center"/>
    </xf>
    <xf numFmtId="6" fontId="0" fillId="0" borderId="0" xfId="0" applyNumberFormat="1">
      <alignment vertical="center"/>
    </xf>
    <xf numFmtId="0" fontId="4" fillId="0" borderId="0" xfId="0" applyFont="1">
      <alignment vertical="center"/>
    </xf>
    <xf numFmtId="0" fontId="5" fillId="0" borderId="0" xfId="0" applyFont="1">
      <alignment vertical="center"/>
    </xf>
    <xf numFmtId="0" fontId="1" fillId="0" borderId="0" xfId="0" applyFont="1">
      <alignment vertical="center"/>
    </xf>
    <xf numFmtId="0" fontId="0" fillId="0" borderId="1" xfId="0" applyBorder="1">
      <alignment vertical="center"/>
    </xf>
    <xf numFmtId="14" fontId="0" fillId="0" borderId="1" xfId="0" applyNumberFormat="1" applyBorder="1">
      <alignment vertical="center"/>
    </xf>
    <xf numFmtId="0" fontId="2" fillId="2" borderId="1" xfId="0" applyFont="1" applyFill="1" applyBorder="1">
      <alignment vertical="center"/>
    </xf>
    <xf numFmtId="0" fontId="8" fillId="2" borderId="1" xfId="0" applyFont="1" applyFill="1" applyBorder="1">
      <alignment vertical="center"/>
    </xf>
    <xf numFmtId="6" fontId="0" fillId="0" borderId="1" xfId="0" applyNumberFormat="1" applyBorder="1">
      <alignment vertical="center"/>
    </xf>
    <xf numFmtId="9" fontId="0" fillId="0" borderId="1" xfId="0" applyNumberFormat="1" applyBorder="1">
      <alignment vertical="center"/>
    </xf>
    <xf numFmtId="55" fontId="0" fillId="0" borderId="5" xfId="0" applyNumberFormat="1" applyBorder="1">
      <alignment vertical="center"/>
    </xf>
    <xf numFmtId="55" fontId="0" fillId="0" borderId="6" xfId="0" applyNumberFormat="1" applyBorder="1">
      <alignment vertical="center"/>
    </xf>
    <xf numFmtId="0" fontId="0" fillId="0" borderId="5" xfId="0" applyBorder="1">
      <alignment vertical="center"/>
    </xf>
    <xf numFmtId="0" fontId="0" fillId="0" borderId="6" xfId="0" applyBorder="1">
      <alignment vertical="center"/>
    </xf>
    <xf numFmtId="6" fontId="0" fillId="0" borderId="9" xfId="0" applyNumberFormat="1" applyBorder="1">
      <alignment vertical="center"/>
    </xf>
    <xf numFmtId="5" fontId="0" fillId="0" borderId="10" xfId="0" applyNumberFormat="1" applyBorder="1">
      <alignment vertical="center"/>
    </xf>
    <xf numFmtId="6" fontId="0" fillId="0" borderId="11" xfId="0" applyNumberFormat="1" applyBorder="1">
      <alignment vertical="center"/>
    </xf>
    <xf numFmtId="5" fontId="0" fillId="0" borderId="12" xfId="0" applyNumberFormat="1" applyBorder="1">
      <alignment vertical="center"/>
    </xf>
    <xf numFmtId="0" fontId="0" fillId="0" borderId="13" xfId="0" applyBorder="1">
      <alignment vertical="center"/>
    </xf>
    <xf numFmtId="6" fontId="0" fillId="0" borderId="14" xfId="0" applyNumberFormat="1" applyBorder="1">
      <alignment vertical="center"/>
    </xf>
    <xf numFmtId="9" fontId="0" fillId="0" borderId="13" xfId="0" applyNumberFormat="1" applyBorder="1">
      <alignment vertical="center"/>
    </xf>
    <xf numFmtId="5" fontId="0" fillId="0" borderId="11" xfId="0" applyNumberFormat="1"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4" xfId="0" applyBorder="1">
      <alignment vertical="center"/>
    </xf>
    <xf numFmtId="5" fontId="0" fillId="0" borderId="14" xfId="0" applyNumberFormat="1" applyBorder="1">
      <alignment vertical="center"/>
    </xf>
    <xf numFmtId="55" fontId="0" fillId="0" borderId="18" xfId="0" applyNumberFormat="1" applyBorder="1">
      <alignment vertical="center"/>
    </xf>
    <xf numFmtId="5" fontId="0" fillId="0" borderId="19" xfId="0" applyNumberFormat="1" applyBorder="1">
      <alignment vertical="center"/>
    </xf>
    <xf numFmtId="9" fontId="0" fillId="0" borderId="20" xfId="0" applyNumberFormat="1" applyBorder="1">
      <alignment vertical="center"/>
    </xf>
    <xf numFmtId="6" fontId="0" fillId="0" borderId="21" xfId="0" applyNumberFormat="1" applyBorder="1">
      <alignment vertical="center"/>
    </xf>
    <xf numFmtId="5" fontId="0" fillId="0" borderId="21" xfId="0" applyNumberFormat="1" applyBorder="1">
      <alignment vertical="center"/>
    </xf>
    <xf numFmtId="0" fontId="0" fillId="0" borderId="18" xfId="0" applyBorder="1">
      <alignment vertical="center"/>
    </xf>
    <xf numFmtId="0" fontId="0" fillId="0" borderId="2" xfId="0" applyBorder="1">
      <alignment vertical="center"/>
    </xf>
    <xf numFmtId="0" fontId="0" fillId="0" borderId="22" xfId="0" applyBorder="1">
      <alignment vertical="center"/>
    </xf>
    <xf numFmtId="0" fontId="0" fillId="0" borderId="23" xfId="0" applyBorder="1">
      <alignment vertical="center"/>
    </xf>
    <xf numFmtId="6" fontId="0" fillId="0" borderId="24" xfId="0" applyNumberFormat="1" applyBorder="1">
      <alignment vertical="center"/>
    </xf>
    <xf numFmtId="0" fontId="0" fillId="0" borderId="24" xfId="0" applyBorder="1">
      <alignment vertical="center"/>
    </xf>
    <xf numFmtId="55" fontId="0" fillId="0" borderId="4" xfId="0" applyNumberFormat="1" applyBorder="1">
      <alignment vertical="center"/>
    </xf>
    <xf numFmtId="5" fontId="0" fillId="0" borderId="7" xfId="0" applyNumberFormat="1" applyBorder="1">
      <alignment vertical="center"/>
    </xf>
    <xf numFmtId="9" fontId="0" fillId="0" borderId="8" xfId="0" applyNumberFormat="1" applyBorder="1">
      <alignment vertical="center"/>
    </xf>
    <xf numFmtId="5" fontId="0" fillId="0" borderId="9" xfId="0" applyNumberFormat="1" applyBorder="1">
      <alignment vertical="center"/>
    </xf>
    <xf numFmtId="0" fontId="0" fillId="3" borderId="23" xfId="0" applyFill="1" applyBorder="1">
      <alignment vertical="center"/>
    </xf>
    <xf numFmtId="5" fontId="0" fillId="3" borderId="8" xfId="0" applyNumberFormat="1" applyFill="1" applyBorder="1">
      <alignment vertical="center"/>
    </xf>
    <xf numFmtId="5" fontId="0" fillId="3" borderId="1" xfId="0" applyNumberFormat="1" applyFill="1" applyBorder="1">
      <alignment vertical="center"/>
    </xf>
    <xf numFmtId="5" fontId="0" fillId="3" borderId="13" xfId="0" applyNumberFormat="1" applyFill="1" applyBorder="1">
      <alignment vertical="center"/>
    </xf>
    <xf numFmtId="5" fontId="0" fillId="3" borderId="20" xfId="0" applyNumberFormat="1" applyFill="1" applyBorder="1">
      <alignment vertical="center"/>
    </xf>
    <xf numFmtId="0" fontId="4" fillId="0" borderId="22" xfId="0" applyFont="1" applyBorder="1">
      <alignment vertical="center"/>
    </xf>
    <xf numFmtId="5" fontId="4" fillId="0" borderId="7" xfId="0" applyNumberFormat="1" applyFont="1" applyBorder="1">
      <alignment vertical="center"/>
    </xf>
    <xf numFmtId="5" fontId="4" fillId="0" borderId="10" xfId="0" applyNumberFormat="1" applyFont="1" applyBorder="1">
      <alignment vertical="center"/>
    </xf>
    <xf numFmtId="5" fontId="4" fillId="0" borderId="12" xfId="0" applyNumberFormat="1" applyFont="1" applyBorder="1">
      <alignment vertical="center"/>
    </xf>
    <xf numFmtId="5" fontId="4" fillId="0" borderId="19" xfId="0" applyNumberFormat="1" applyFont="1" applyBorder="1">
      <alignment vertical="center"/>
    </xf>
    <xf numFmtId="0" fontId="4" fillId="0" borderId="1" xfId="0" applyFont="1" applyBorder="1">
      <alignment vertical="center"/>
    </xf>
    <xf numFmtId="177" fontId="4" fillId="0" borderId="1" xfId="0" applyNumberFormat="1" applyFont="1" applyBorder="1">
      <alignment vertical="center"/>
    </xf>
    <xf numFmtId="177" fontId="0" fillId="3" borderId="1" xfId="0" applyNumberFormat="1" applyFill="1" applyBorder="1">
      <alignment vertical="center"/>
    </xf>
    <xf numFmtId="177" fontId="4" fillId="0" borderId="10" xfId="0" applyNumberFormat="1" applyFont="1" applyBorder="1">
      <alignment vertical="center"/>
    </xf>
    <xf numFmtId="9" fontId="0" fillId="0" borderId="11" xfId="0" applyNumberFormat="1" applyBorder="1">
      <alignment vertical="center"/>
    </xf>
    <xf numFmtId="0" fontId="4" fillId="0" borderId="10" xfId="0" applyFont="1" applyBorder="1">
      <alignment vertical="center"/>
    </xf>
    <xf numFmtId="0" fontId="4" fillId="0" borderId="12" xfId="0" applyFont="1" applyBorder="1">
      <alignment vertical="center"/>
    </xf>
    <xf numFmtId="177" fontId="4" fillId="0" borderId="12" xfId="0" applyNumberFormat="1" applyFont="1" applyBorder="1">
      <alignment vertical="center"/>
    </xf>
    <xf numFmtId="177" fontId="0" fillId="3" borderId="13" xfId="0" applyNumberFormat="1" applyFill="1" applyBorder="1">
      <alignment vertical="center"/>
    </xf>
    <xf numFmtId="9" fontId="0" fillId="0" borderId="14" xfId="0" applyNumberFormat="1" applyBorder="1">
      <alignment vertical="center"/>
    </xf>
    <xf numFmtId="177" fontId="4" fillId="0" borderId="19" xfId="0" applyNumberFormat="1" applyFont="1" applyBorder="1">
      <alignment vertical="center"/>
    </xf>
    <xf numFmtId="177" fontId="0" fillId="3" borderId="20" xfId="0" applyNumberFormat="1" applyFill="1" applyBorder="1">
      <alignment vertical="center"/>
    </xf>
    <xf numFmtId="9" fontId="0" fillId="0" borderId="21" xfId="0" applyNumberFormat="1" applyBorder="1">
      <alignment vertical="center"/>
    </xf>
    <xf numFmtId="0" fontId="0" fillId="0" borderId="0" xfId="0" applyBorder="1">
      <alignment vertical="center"/>
    </xf>
    <xf numFmtId="5" fontId="4" fillId="0" borderId="25" xfId="0" applyNumberFormat="1" applyFont="1" applyBorder="1">
      <alignment vertical="center"/>
    </xf>
    <xf numFmtId="5" fontId="0" fillId="3" borderId="26" xfId="0" applyNumberFormat="1" applyFill="1" applyBorder="1">
      <alignment vertical="center"/>
    </xf>
    <xf numFmtId="9" fontId="0" fillId="0" borderId="26" xfId="0" applyNumberFormat="1" applyBorder="1">
      <alignment vertical="center"/>
    </xf>
    <xf numFmtId="6" fontId="0" fillId="0" borderId="27" xfId="0" applyNumberFormat="1" applyBorder="1">
      <alignment vertical="center"/>
    </xf>
    <xf numFmtId="0" fontId="0" fillId="0" borderId="28" xfId="0" applyBorder="1">
      <alignment vertical="center"/>
    </xf>
    <xf numFmtId="9" fontId="0" fillId="0" borderId="29" xfId="0" applyNumberFormat="1" applyBorder="1">
      <alignment vertical="center"/>
    </xf>
    <xf numFmtId="9" fontId="0" fillId="0" borderId="30" xfId="0" applyNumberFormat="1" applyBorder="1">
      <alignment vertical="center"/>
    </xf>
    <xf numFmtId="0" fontId="0" fillId="0" borderId="30" xfId="0" applyBorder="1">
      <alignment vertical="center"/>
    </xf>
    <xf numFmtId="0" fontId="0" fillId="0" borderId="31" xfId="0" applyBorder="1">
      <alignment vertical="center"/>
    </xf>
    <xf numFmtId="9" fontId="0" fillId="0" borderId="31" xfId="0" applyNumberFormat="1" applyBorder="1">
      <alignment vertical="center"/>
    </xf>
    <xf numFmtId="7" fontId="0" fillId="0" borderId="1" xfId="0" applyNumberFormat="1" applyBorder="1">
      <alignment vertical="center"/>
    </xf>
    <xf numFmtId="7" fontId="0" fillId="0" borderId="20" xfId="0" applyNumberFormat="1" applyBorder="1">
      <alignment vertical="center"/>
    </xf>
    <xf numFmtId="0" fontId="0" fillId="0" borderId="22" xfId="0" applyFill="1" applyBorder="1">
      <alignment vertical="center"/>
    </xf>
    <xf numFmtId="177" fontId="4" fillId="0" borderId="7" xfId="0" applyNumberFormat="1" applyFont="1" applyBorder="1">
      <alignment vertical="center"/>
    </xf>
    <xf numFmtId="177" fontId="0" fillId="3" borderId="8" xfId="0" applyNumberFormat="1" applyFill="1" applyBorder="1">
      <alignment vertical="center"/>
    </xf>
    <xf numFmtId="9" fontId="0" fillId="0" borderId="32" xfId="0" applyNumberFormat="1" applyBorder="1">
      <alignment vertical="center"/>
    </xf>
    <xf numFmtId="7" fontId="0" fillId="0" borderId="8" xfId="0" applyNumberFormat="1" applyBorder="1">
      <alignment vertical="center"/>
    </xf>
    <xf numFmtId="9" fontId="0" fillId="0" borderId="9" xfId="0" applyNumberFormat="1" applyBorder="1">
      <alignment vertical="center"/>
    </xf>
    <xf numFmtId="7" fontId="0" fillId="0" borderId="13" xfId="0" applyNumberFormat="1" applyBorder="1">
      <alignment vertical="center"/>
    </xf>
    <xf numFmtId="0" fontId="0" fillId="0" borderId="33" xfId="0" applyBorder="1">
      <alignment vertical="center"/>
    </xf>
    <xf numFmtId="10" fontId="0" fillId="0" borderId="9" xfId="0" applyNumberFormat="1" applyBorder="1">
      <alignment vertical="center"/>
    </xf>
    <xf numFmtId="10" fontId="0" fillId="0" borderId="11" xfId="0" applyNumberFormat="1" applyBorder="1">
      <alignment vertical="center"/>
    </xf>
    <xf numFmtId="10" fontId="0" fillId="0" borderId="14" xfId="0" applyNumberFormat="1" applyBorder="1">
      <alignment vertical="center"/>
    </xf>
    <xf numFmtId="10" fontId="0" fillId="0" borderId="21" xfId="0" applyNumberFormat="1" applyBorder="1">
      <alignment vertical="center"/>
    </xf>
    <xf numFmtId="176" fontId="0" fillId="0" borderId="36" xfId="0" applyNumberFormat="1" applyBorder="1">
      <alignment vertical="center"/>
    </xf>
    <xf numFmtId="176" fontId="0" fillId="0" borderId="35" xfId="0" applyNumberFormat="1" applyBorder="1">
      <alignment vertical="center"/>
    </xf>
    <xf numFmtId="10" fontId="0" fillId="0" borderId="37" xfId="0" applyNumberFormat="1" applyBorder="1">
      <alignment vertical="center"/>
    </xf>
    <xf numFmtId="0" fontId="4" fillId="0" borderId="22" xfId="0" applyFont="1" applyFill="1" applyBorder="1">
      <alignment vertical="center"/>
    </xf>
    <xf numFmtId="0" fontId="4" fillId="0" borderId="19" xfId="0" applyFont="1" applyBorder="1">
      <alignment vertical="center"/>
    </xf>
    <xf numFmtId="9" fontId="0" fillId="0" borderId="3" xfId="0" applyNumberFormat="1" applyBorder="1">
      <alignment vertical="center"/>
    </xf>
    <xf numFmtId="9" fontId="0" fillId="0" borderId="35" xfId="0" applyNumberFormat="1" applyBorder="1">
      <alignment vertical="center"/>
    </xf>
    <xf numFmtId="9" fontId="0" fillId="0" borderId="36" xfId="0" applyNumberFormat="1" applyBorder="1">
      <alignment vertical="center"/>
    </xf>
    <xf numFmtId="0" fontId="9" fillId="0" borderId="0" xfId="0" applyFont="1">
      <alignment vertical="center"/>
    </xf>
    <xf numFmtId="0" fontId="4" fillId="0" borderId="5" xfId="0" applyFont="1" applyBorder="1">
      <alignment vertical="center"/>
    </xf>
    <xf numFmtId="0" fontId="9" fillId="0" borderId="5" xfId="0" applyFont="1" applyBorder="1">
      <alignment vertical="center"/>
    </xf>
    <xf numFmtId="0" fontId="9" fillId="0" borderId="6" xfId="0" applyFont="1" applyBorder="1">
      <alignment vertical="center"/>
    </xf>
    <xf numFmtId="0" fontId="0" fillId="0" borderId="2" xfId="0" applyFill="1" applyBorder="1">
      <alignment vertical="center"/>
    </xf>
    <xf numFmtId="0" fontId="0" fillId="0" borderId="38" xfId="0" applyBorder="1">
      <alignment vertical="center"/>
    </xf>
    <xf numFmtId="55" fontId="0" fillId="0" borderId="39" xfId="0" applyNumberFormat="1" applyBorder="1">
      <alignment vertical="center"/>
    </xf>
    <xf numFmtId="55" fontId="0" fillId="0" borderId="40" xfId="0" applyNumberFormat="1" applyBorder="1">
      <alignment vertical="center"/>
    </xf>
    <xf numFmtId="55" fontId="0" fillId="0" borderId="41" xfId="0" applyNumberFormat="1" applyBorder="1">
      <alignment vertical="center"/>
    </xf>
    <xf numFmtId="55" fontId="0" fillId="0" borderId="42" xfId="0" applyNumberFormat="1" applyBorder="1">
      <alignment vertical="center"/>
    </xf>
    <xf numFmtId="6" fontId="0" fillId="0" borderId="23" xfId="0" applyNumberFormat="1" applyBorder="1">
      <alignment vertical="center"/>
    </xf>
    <xf numFmtId="6" fontId="0" fillId="0" borderId="13" xfId="0" applyNumberFormat="1" applyBorder="1">
      <alignment vertical="center"/>
    </xf>
    <xf numFmtId="0" fontId="0" fillId="0" borderId="43" xfId="0" applyBorder="1">
      <alignment vertical="center"/>
    </xf>
    <xf numFmtId="0" fontId="10" fillId="0" borderId="0" xfId="0" applyFont="1">
      <alignment vertical="center"/>
    </xf>
    <xf numFmtId="0" fontId="0" fillId="0" borderId="42" xfId="0" applyBorder="1">
      <alignment vertical="center"/>
    </xf>
    <xf numFmtId="0" fontId="0" fillId="0" borderId="41" xfId="0" applyBorder="1">
      <alignment vertical="center"/>
    </xf>
    <xf numFmtId="178" fontId="0" fillId="0" borderId="20" xfId="0" applyNumberFormat="1" applyBorder="1">
      <alignment vertical="center"/>
    </xf>
    <xf numFmtId="179" fontId="0" fillId="0" borderId="21" xfId="0" applyNumberFormat="1" applyBorder="1">
      <alignment vertical="center"/>
    </xf>
    <xf numFmtId="178" fontId="0" fillId="0" borderId="44" xfId="0" applyNumberFormat="1" applyBorder="1">
      <alignment vertical="center"/>
    </xf>
    <xf numFmtId="179" fontId="0" fillId="0" borderId="46" xfId="0" applyNumberFormat="1" applyBorder="1">
      <alignment vertical="center"/>
    </xf>
    <xf numFmtId="178" fontId="0" fillId="0" borderId="8" xfId="0" applyNumberFormat="1" applyBorder="1">
      <alignment vertical="center"/>
    </xf>
    <xf numFmtId="179" fontId="0" fillId="0" borderId="9" xfId="0" applyNumberFormat="1" applyBorder="1">
      <alignment vertical="center"/>
    </xf>
    <xf numFmtId="0" fontId="0" fillId="0" borderId="23" xfId="0" applyFill="1" applyBorder="1">
      <alignment vertical="center"/>
    </xf>
    <xf numFmtId="0" fontId="4" fillId="0" borderId="23" xfId="0" applyFont="1" applyBorder="1">
      <alignment vertical="center"/>
    </xf>
    <xf numFmtId="177" fontId="4" fillId="0" borderId="20" xfId="0" applyNumberFormat="1" applyFont="1" applyBorder="1">
      <alignment vertical="center"/>
    </xf>
    <xf numFmtId="0" fontId="4" fillId="0" borderId="20" xfId="0" applyFont="1" applyBorder="1">
      <alignment vertical="center"/>
    </xf>
    <xf numFmtId="177" fontId="4" fillId="0" borderId="8" xfId="0" applyNumberFormat="1" applyFont="1" applyBorder="1">
      <alignment vertical="center"/>
    </xf>
    <xf numFmtId="0" fontId="4" fillId="0" borderId="8" xfId="0" applyFont="1" applyBorder="1">
      <alignment vertical="center"/>
    </xf>
    <xf numFmtId="0" fontId="4" fillId="0" borderId="13" xfId="0" applyFont="1" applyBorder="1">
      <alignment vertical="center"/>
    </xf>
    <xf numFmtId="180" fontId="4" fillId="0" borderId="22" xfId="0" applyNumberFormat="1" applyFont="1" applyBorder="1">
      <alignment vertical="center"/>
    </xf>
    <xf numFmtId="180" fontId="4" fillId="0" borderId="23" xfId="0" applyNumberFormat="1" applyFont="1" applyBorder="1">
      <alignment vertical="center"/>
    </xf>
    <xf numFmtId="180" fontId="4" fillId="0" borderId="19" xfId="0" applyNumberFormat="1" applyFont="1" applyBorder="1">
      <alignment vertical="center"/>
    </xf>
    <xf numFmtId="180" fontId="4" fillId="0" borderId="20" xfId="0" applyNumberFormat="1" applyFont="1" applyBorder="1">
      <alignment vertical="center"/>
    </xf>
    <xf numFmtId="180" fontId="4" fillId="0" borderId="10" xfId="0" applyNumberFormat="1" applyFont="1" applyBorder="1">
      <alignment vertical="center"/>
    </xf>
    <xf numFmtId="180" fontId="4" fillId="0" borderId="1" xfId="0" applyNumberFormat="1" applyFont="1" applyBorder="1">
      <alignment vertical="center"/>
    </xf>
    <xf numFmtId="180" fontId="4" fillId="0" borderId="25" xfId="0" applyNumberFormat="1" applyFont="1" applyBorder="1">
      <alignment vertical="center"/>
    </xf>
    <xf numFmtId="180" fontId="4" fillId="0" borderId="44" xfId="0" applyNumberFormat="1" applyFont="1" applyBorder="1">
      <alignment vertical="center"/>
    </xf>
    <xf numFmtId="180" fontId="4" fillId="0" borderId="26" xfId="0" applyNumberFormat="1" applyFont="1" applyBorder="1">
      <alignment vertical="center"/>
    </xf>
    <xf numFmtId="180" fontId="4" fillId="0" borderId="7" xfId="0" applyNumberFormat="1" applyFont="1" applyBorder="1">
      <alignment vertical="center"/>
    </xf>
    <xf numFmtId="180" fontId="4" fillId="0" borderId="8" xfId="0" applyNumberFormat="1" applyFont="1" applyBorder="1">
      <alignment vertical="center"/>
    </xf>
    <xf numFmtId="180" fontId="4" fillId="0" borderId="12" xfId="0" applyNumberFormat="1" applyFont="1" applyBorder="1">
      <alignment vertical="center"/>
    </xf>
    <xf numFmtId="180" fontId="4" fillId="0" borderId="45" xfId="0" applyNumberFormat="1" applyFont="1" applyBorder="1">
      <alignment vertical="center"/>
    </xf>
    <xf numFmtId="180" fontId="4" fillId="0" borderId="13" xfId="0" applyNumberFormat="1" applyFont="1" applyBorder="1">
      <alignment vertical="center"/>
    </xf>
    <xf numFmtId="180" fontId="4" fillId="0" borderId="0" xfId="0" applyNumberFormat="1" applyFont="1">
      <alignment vertical="center"/>
    </xf>
    <xf numFmtId="0" fontId="4" fillId="0" borderId="38" xfId="0" applyFont="1" applyBorder="1">
      <alignment vertical="center"/>
    </xf>
    <xf numFmtId="0" fontId="4" fillId="0" borderId="42" xfId="0" applyFont="1" applyBorder="1">
      <alignment vertical="center"/>
    </xf>
    <xf numFmtId="0" fontId="4" fillId="0" borderId="40" xfId="0" applyFont="1" applyBorder="1">
      <alignment vertical="center"/>
    </xf>
    <xf numFmtId="0" fontId="4" fillId="0" borderId="41" xfId="0" applyFont="1" applyBorder="1">
      <alignment vertical="center"/>
    </xf>
    <xf numFmtId="0" fontId="4" fillId="0" borderId="39" xfId="0" applyFont="1" applyBorder="1">
      <alignment vertical="center"/>
    </xf>
    <xf numFmtId="181" fontId="0" fillId="0" borderId="20" xfId="0" applyNumberFormat="1" applyBorder="1">
      <alignment vertical="center"/>
    </xf>
    <xf numFmtId="0" fontId="4" fillId="0" borderId="0" xfId="0" applyFont="1" applyFill="1" applyBorder="1">
      <alignment vertical="center"/>
    </xf>
    <xf numFmtId="0" fontId="4" fillId="0" borderId="0" xfId="0" applyFont="1" applyBorder="1">
      <alignment vertical="center"/>
    </xf>
    <xf numFmtId="181" fontId="0" fillId="0" borderId="21" xfId="0" applyNumberFormat="1" applyBorder="1">
      <alignment vertical="center"/>
    </xf>
    <xf numFmtId="181" fontId="0" fillId="0" borderId="8" xfId="0" applyNumberFormat="1" applyBorder="1">
      <alignment vertical="center"/>
    </xf>
    <xf numFmtId="181" fontId="0" fillId="0" borderId="9" xfId="0" applyNumberFormat="1" applyBorder="1">
      <alignment vertical="center"/>
    </xf>
    <xf numFmtId="0" fontId="4" fillId="0" borderId="47" xfId="0" applyFont="1" applyBorder="1">
      <alignment vertical="center"/>
    </xf>
    <xf numFmtId="181" fontId="0" fillId="0" borderId="45" xfId="0" applyNumberFormat="1" applyBorder="1">
      <alignment vertical="center"/>
    </xf>
    <xf numFmtId="0" fontId="4" fillId="0" borderId="45" xfId="0" applyFont="1" applyBorder="1">
      <alignment vertical="center"/>
    </xf>
    <xf numFmtId="181" fontId="0" fillId="0" borderId="37" xfId="0" applyNumberFormat="1" applyBorder="1">
      <alignment vertical="center"/>
    </xf>
    <xf numFmtId="0" fontId="0" fillId="0" borderId="44" xfId="0" applyBorder="1">
      <alignment vertical="center"/>
    </xf>
    <xf numFmtId="0" fontId="4" fillId="0" borderId="44" xfId="0" applyFont="1" applyBorder="1">
      <alignment vertical="center"/>
    </xf>
    <xf numFmtId="178" fontId="0" fillId="0" borderId="13" xfId="0" applyNumberFormat="1" applyBorder="1">
      <alignment vertical="center"/>
    </xf>
    <xf numFmtId="179" fontId="0" fillId="0" borderId="32" xfId="0" applyNumberFormat="1" applyBorder="1">
      <alignment vertical="center"/>
    </xf>
    <xf numFmtId="179" fontId="0" fillId="0" borderId="31" xfId="0" applyNumberFormat="1" applyBorder="1">
      <alignment vertical="center"/>
    </xf>
    <xf numFmtId="181" fontId="0" fillId="0" borderId="13" xfId="0" applyNumberFormat="1" applyBorder="1">
      <alignment vertical="center"/>
    </xf>
    <xf numFmtId="181" fontId="0" fillId="0" borderId="14" xfId="0" applyNumberFormat="1" applyBorder="1">
      <alignment vertical="center"/>
    </xf>
    <xf numFmtId="0" fontId="4" fillId="0" borderId="15" xfId="0" applyFont="1" applyBorder="1">
      <alignment vertical="center"/>
    </xf>
    <xf numFmtId="0" fontId="4" fillId="0" borderId="16" xfId="0" applyFont="1" applyBorder="1">
      <alignment vertical="center"/>
    </xf>
    <xf numFmtId="177" fontId="4" fillId="0" borderId="13" xfId="0" applyNumberFormat="1" applyFont="1" applyBorder="1">
      <alignment vertical="center"/>
    </xf>
    <xf numFmtId="177" fontId="4" fillId="0" borderId="30" xfId="0" applyNumberFormat="1" applyFont="1" applyBorder="1" applyAlignment="1">
      <alignment vertical="center"/>
    </xf>
    <xf numFmtId="182" fontId="0" fillId="0" borderId="1" xfId="0" applyNumberFormat="1" applyBorder="1">
      <alignment vertical="center"/>
    </xf>
    <xf numFmtId="182" fontId="0" fillId="0" borderId="0" xfId="0" applyNumberFormat="1">
      <alignment vertical="center"/>
    </xf>
    <xf numFmtId="0" fontId="0" fillId="0" borderId="3" xfId="0" applyBorder="1">
      <alignment vertical="center"/>
    </xf>
    <xf numFmtId="9" fontId="0" fillId="0" borderId="0" xfId="0" applyNumberFormat="1">
      <alignment vertical="center"/>
    </xf>
    <xf numFmtId="180" fontId="4" fillId="0" borderId="30" xfId="0" applyNumberFormat="1" applyFont="1" applyBorder="1">
      <alignment vertical="center"/>
    </xf>
    <xf numFmtId="177" fontId="0" fillId="0" borderId="19" xfId="0" applyNumberFormat="1" applyBorder="1">
      <alignment vertical="center"/>
    </xf>
    <xf numFmtId="177" fontId="0" fillId="0" borderId="12" xfId="0" applyNumberFormat="1" applyBorder="1">
      <alignment vertical="center"/>
    </xf>
    <xf numFmtId="180" fontId="0" fillId="0" borderId="12" xfId="0" applyNumberFormat="1" applyBorder="1">
      <alignment vertical="center"/>
    </xf>
    <xf numFmtId="180" fontId="0" fillId="0" borderId="13" xfId="0" applyNumberFormat="1" applyBorder="1">
      <alignment vertical="center"/>
    </xf>
    <xf numFmtId="180" fontId="0" fillId="0" borderId="14" xfId="0" applyNumberFormat="1" applyBorder="1">
      <alignment vertical="center"/>
    </xf>
    <xf numFmtId="0" fontId="0" fillId="0" borderId="26" xfId="0" applyBorder="1">
      <alignment vertical="center"/>
    </xf>
    <xf numFmtId="180" fontId="4" fillId="0" borderId="29" xfId="0" applyNumberFormat="1" applyFont="1" applyBorder="1">
      <alignment vertical="center"/>
    </xf>
    <xf numFmtId="180" fontId="4" fillId="0" borderId="31" xfId="0" applyNumberFormat="1" applyFont="1" applyBorder="1">
      <alignment vertical="center"/>
    </xf>
    <xf numFmtId="180" fontId="4" fillId="0" borderId="14" xfId="0" applyNumberFormat="1" applyFont="1" applyBorder="1">
      <alignment vertical="center"/>
    </xf>
    <xf numFmtId="180" fontId="4" fillId="0" borderId="32" xfId="0" applyNumberFormat="1" applyFont="1" applyBorder="1">
      <alignment vertical="center"/>
    </xf>
    <xf numFmtId="180" fontId="4" fillId="0" borderId="9" xfId="0" applyNumberFormat="1" applyFont="1" applyBorder="1">
      <alignment vertical="center"/>
    </xf>
    <xf numFmtId="180" fontId="4" fillId="0" borderId="11" xfId="0" applyNumberFormat="1" applyFont="1" applyBorder="1">
      <alignment vertical="center"/>
    </xf>
    <xf numFmtId="180" fontId="4" fillId="0" borderId="35" xfId="0" applyNumberFormat="1" applyFont="1" applyBorder="1">
      <alignment vertical="center"/>
    </xf>
    <xf numFmtId="180" fontId="4" fillId="0" borderId="34" xfId="0" applyNumberFormat="1" applyFont="1" applyBorder="1">
      <alignment vertical="center"/>
    </xf>
    <xf numFmtId="180" fontId="4" fillId="0" borderId="3" xfId="0" applyNumberFormat="1" applyFont="1" applyBorder="1">
      <alignment vertical="center"/>
    </xf>
    <xf numFmtId="0" fontId="0" fillId="0" borderId="35" xfId="0" applyBorder="1">
      <alignment vertical="center"/>
    </xf>
    <xf numFmtId="0" fontId="0" fillId="0" borderId="4" xfId="0" applyBorder="1">
      <alignment vertical="center"/>
    </xf>
    <xf numFmtId="0" fontId="0" fillId="0" borderId="52" xfId="0" applyBorder="1">
      <alignment vertical="center"/>
    </xf>
    <xf numFmtId="0" fontId="0" fillId="0" borderId="25" xfId="0" applyBorder="1">
      <alignment vertical="center"/>
    </xf>
    <xf numFmtId="0" fontId="0" fillId="0" borderId="48" xfId="0" applyBorder="1">
      <alignment vertical="center"/>
    </xf>
    <xf numFmtId="0" fontId="0" fillId="0" borderId="27" xfId="0" applyBorder="1">
      <alignment vertical="center"/>
    </xf>
    <xf numFmtId="180" fontId="0" fillId="0" borderId="7" xfId="0" applyNumberFormat="1" applyBorder="1">
      <alignment vertical="center"/>
    </xf>
    <xf numFmtId="180" fontId="0" fillId="0" borderId="8" xfId="0" applyNumberFormat="1" applyBorder="1">
      <alignment vertical="center"/>
    </xf>
    <xf numFmtId="180" fontId="0" fillId="0" borderId="9" xfId="0" applyNumberFormat="1" applyBorder="1">
      <alignment vertical="center"/>
    </xf>
    <xf numFmtId="180" fontId="0" fillId="0" borderId="19" xfId="0" applyNumberFormat="1" applyBorder="1">
      <alignment vertical="center"/>
    </xf>
    <xf numFmtId="180" fontId="0" fillId="0" borderId="20" xfId="0" applyNumberFormat="1" applyBorder="1">
      <alignment vertical="center"/>
    </xf>
    <xf numFmtId="180" fontId="0" fillId="0" borderId="21" xfId="0" applyNumberFormat="1" applyBorder="1">
      <alignment vertical="center"/>
    </xf>
    <xf numFmtId="0" fontId="4" fillId="0" borderId="31" xfId="0" applyFont="1" applyBorder="1" applyAlignment="1">
      <alignment vertical="center"/>
    </xf>
    <xf numFmtId="0" fontId="4" fillId="0" borderId="53" xfId="0" applyFont="1" applyBorder="1" applyAlignment="1">
      <alignment vertical="center"/>
    </xf>
    <xf numFmtId="182" fontId="0" fillId="0" borderId="20" xfId="0" applyNumberFormat="1" applyBorder="1">
      <alignment vertical="center"/>
    </xf>
    <xf numFmtId="177" fontId="4" fillId="0" borderId="29" xfId="0" applyNumberFormat="1" applyFont="1" applyBorder="1" applyAlignment="1">
      <alignment vertical="center"/>
    </xf>
    <xf numFmtId="177" fontId="0" fillId="0" borderId="7" xfId="0" applyNumberFormat="1" applyBorder="1">
      <alignment vertical="center"/>
    </xf>
    <xf numFmtId="182" fontId="0" fillId="0" borderId="8" xfId="0" applyNumberFormat="1" applyBorder="1">
      <alignment vertical="center"/>
    </xf>
    <xf numFmtId="177" fontId="4" fillId="0" borderId="32" xfId="0" applyNumberFormat="1" applyFont="1" applyBorder="1" applyAlignment="1">
      <alignment vertical="center"/>
    </xf>
    <xf numFmtId="177" fontId="0" fillId="0" borderId="10" xfId="0" applyNumberFormat="1" applyBorder="1">
      <alignment vertical="center"/>
    </xf>
    <xf numFmtId="180" fontId="4" fillId="0" borderId="36" xfId="0" applyNumberFormat="1" applyFont="1" applyBorder="1">
      <alignment vertical="center"/>
    </xf>
    <xf numFmtId="180" fontId="4" fillId="0" borderId="21" xfId="0" applyNumberFormat="1" applyFont="1" applyBorder="1">
      <alignment vertical="center"/>
    </xf>
    <xf numFmtId="182" fontId="0" fillId="0" borderId="13" xfId="0" applyNumberFormat="1" applyBorder="1">
      <alignment vertical="center"/>
    </xf>
    <xf numFmtId="177" fontId="4" fillId="0" borderId="31" xfId="0" applyNumberFormat="1" applyFont="1" applyBorder="1" applyAlignment="1">
      <alignment vertical="center"/>
    </xf>
    <xf numFmtId="177" fontId="4" fillId="0" borderId="50" xfId="0" applyNumberFormat="1" applyFont="1" applyBorder="1" applyAlignment="1">
      <alignment vertical="center"/>
    </xf>
    <xf numFmtId="177" fontId="4" fillId="0" borderId="51" xfId="0" applyNumberFormat="1" applyFont="1" applyBorder="1" applyAlignment="1">
      <alignment vertical="center"/>
    </xf>
    <xf numFmtId="177" fontId="4" fillId="0" borderId="53" xfId="0" applyNumberFormat="1" applyFont="1" applyBorder="1" applyAlignment="1">
      <alignment vertical="center"/>
    </xf>
    <xf numFmtId="177" fontId="4" fillId="0" borderId="54" xfId="0" applyNumberFormat="1" applyFont="1" applyBorder="1" applyAlignment="1">
      <alignment vertical="center"/>
    </xf>
    <xf numFmtId="0" fontId="0" fillId="0" borderId="0" xfId="0" applyFill="1" applyBorder="1">
      <alignment vertical="center"/>
    </xf>
    <xf numFmtId="0" fontId="9" fillId="0" borderId="0" xfId="0" applyFont="1" applyBorder="1">
      <alignment vertical="center"/>
    </xf>
    <xf numFmtId="5" fontId="0" fillId="0" borderId="1" xfId="0" applyNumberFormat="1" applyBorder="1">
      <alignment vertical="center"/>
    </xf>
    <xf numFmtId="181" fontId="0" fillId="0" borderId="1" xfId="0" applyNumberFormat="1" applyBorder="1">
      <alignment vertical="center"/>
    </xf>
    <xf numFmtId="181" fontId="0" fillId="0" borderId="11" xfId="0" applyNumberFormat="1" applyBorder="1">
      <alignment vertical="center"/>
    </xf>
    <xf numFmtId="5" fontId="0" fillId="0" borderId="13" xfId="0" applyNumberFormat="1" applyBorder="1">
      <alignment vertical="center"/>
    </xf>
    <xf numFmtId="5" fontId="0" fillId="0" borderId="20" xfId="0" applyNumberFormat="1" applyBorder="1">
      <alignment vertical="center"/>
    </xf>
    <xf numFmtId="181" fontId="0" fillId="0" borderId="29" xfId="0" applyNumberFormat="1" applyBorder="1">
      <alignment vertical="center"/>
    </xf>
    <xf numFmtId="181" fontId="0" fillId="0" borderId="30" xfId="0" applyNumberFormat="1" applyBorder="1">
      <alignment vertical="center"/>
    </xf>
    <xf numFmtId="181" fontId="0" fillId="0" borderId="31" xfId="0" applyNumberFormat="1" applyBorder="1">
      <alignment vertical="center"/>
    </xf>
    <xf numFmtId="0" fontId="0" fillId="0" borderId="7" xfId="0" applyFill="1" applyBorder="1">
      <alignment vertical="center"/>
    </xf>
    <xf numFmtId="0" fontId="0" fillId="0" borderId="8" xfId="0" applyFill="1" applyBorder="1">
      <alignment vertical="center"/>
    </xf>
    <xf numFmtId="0" fontId="0" fillId="0" borderId="9" xfId="0" applyFill="1" applyBorder="1">
      <alignment vertical="center"/>
    </xf>
    <xf numFmtId="177" fontId="0" fillId="0" borderId="11" xfId="0" applyNumberFormat="1" applyBorder="1">
      <alignment vertical="center"/>
    </xf>
    <xf numFmtId="177" fontId="0" fillId="0" borderId="14" xfId="0" applyNumberFormat="1" applyBorder="1">
      <alignment vertical="center"/>
    </xf>
    <xf numFmtId="177" fontId="0" fillId="0" borderId="21" xfId="0" applyNumberFormat="1" applyBorder="1">
      <alignment vertical="center"/>
    </xf>
    <xf numFmtId="0" fontId="4" fillId="0" borderId="24" xfId="0" applyFont="1" applyFill="1" applyBorder="1">
      <alignment vertical="center"/>
    </xf>
    <xf numFmtId="0" fontId="4" fillId="0" borderId="33" xfId="0" applyFont="1" applyBorder="1">
      <alignment vertical="center"/>
    </xf>
    <xf numFmtId="177" fontId="4" fillId="0" borderId="36" xfId="0" applyNumberFormat="1" applyFont="1" applyBorder="1">
      <alignment vertical="center"/>
    </xf>
    <xf numFmtId="177" fontId="4" fillId="0" borderId="3" xfId="0" applyNumberFormat="1" applyFont="1" applyBorder="1">
      <alignment vertical="center"/>
    </xf>
    <xf numFmtId="0" fontId="4" fillId="0" borderId="3" xfId="0" applyFont="1" applyBorder="1">
      <alignment vertical="center"/>
    </xf>
    <xf numFmtId="0" fontId="4" fillId="0" borderId="35" xfId="0" applyFont="1" applyBorder="1">
      <alignment vertical="center"/>
    </xf>
    <xf numFmtId="0" fontId="4" fillId="0" borderId="2" xfId="0" applyFont="1" applyBorder="1">
      <alignment vertical="center"/>
    </xf>
    <xf numFmtId="177" fontId="4" fillId="0" borderId="18" xfId="0" applyNumberFormat="1" applyFont="1" applyBorder="1">
      <alignment vertical="center"/>
    </xf>
    <xf numFmtId="177" fontId="4" fillId="0" borderId="5" xfId="0" applyNumberFormat="1" applyFont="1" applyBorder="1">
      <alignment vertical="center"/>
    </xf>
    <xf numFmtId="177" fontId="4" fillId="0" borderId="6" xfId="0" applyNumberFormat="1" applyFont="1" applyBorder="1">
      <alignment vertical="center"/>
    </xf>
    <xf numFmtId="177" fontId="4" fillId="0" borderId="4" xfId="0" applyNumberFormat="1" applyFont="1" applyBorder="1">
      <alignment vertical="center"/>
    </xf>
    <xf numFmtId="177" fontId="4" fillId="0" borderId="34" xfId="0" applyNumberFormat="1" applyFont="1" applyBorder="1">
      <alignment vertical="center"/>
    </xf>
    <xf numFmtId="177" fontId="0" fillId="0" borderId="9" xfId="0" applyNumberFormat="1" applyBorder="1">
      <alignment vertical="center"/>
    </xf>
    <xf numFmtId="177" fontId="4" fillId="0" borderId="35" xfId="0" applyNumberFormat="1" applyFont="1" applyBorder="1">
      <alignment vertical="center"/>
    </xf>
    <xf numFmtId="0" fontId="4" fillId="0" borderId="17" xfId="0" applyFont="1" applyFill="1" applyBorder="1">
      <alignment vertical="center"/>
    </xf>
    <xf numFmtId="177" fontId="0" fillId="0" borderId="4" xfId="0" applyNumberFormat="1" applyBorder="1">
      <alignment vertical="center"/>
    </xf>
    <xf numFmtId="177" fontId="0" fillId="0" borderId="6" xfId="0" applyNumberFormat="1" applyBorder="1">
      <alignment vertical="center"/>
    </xf>
    <xf numFmtId="181" fontId="0" fillId="0" borderId="10" xfId="0" applyNumberFormat="1" applyBorder="1">
      <alignment vertical="center"/>
    </xf>
    <xf numFmtId="181" fontId="0" fillId="0" borderId="12" xfId="0" applyNumberFormat="1" applyBorder="1">
      <alignment vertical="center"/>
    </xf>
    <xf numFmtId="181" fontId="0" fillId="0" borderId="19" xfId="0" applyNumberFormat="1" applyBorder="1">
      <alignment vertical="center"/>
    </xf>
    <xf numFmtId="0" fontId="11" fillId="0" borderId="1" xfId="0" applyFont="1" applyBorder="1">
      <alignment vertical="center"/>
    </xf>
    <xf numFmtId="9" fontId="12" fillId="0" borderId="1" xfId="0" applyNumberFormat="1" applyFont="1" applyBorder="1">
      <alignment vertical="center"/>
    </xf>
    <xf numFmtId="0" fontId="12" fillId="0" borderId="1" xfId="0" applyFont="1" applyBorder="1">
      <alignment vertical="center"/>
    </xf>
    <xf numFmtId="0" fontId="12" fillId="0" borderId="0" xfId="0" applyFont="1" applyFill="1" applyBorder="1">
      <alignment vertical="center"/>
    </xf>
    <xf numFmtId="0" fontId="14" fillId="0" borderId="0" xfId="0" applyFont="1">
      <alignment vertical="center"/>
    </xf>
    <xf numFmtId="0" fontId="16" fillId="0" borderId="0" xfId="0" applyFont="1" applyFill="1" applyBorder="1">
      <alignment vertical="center"/>
    </xf>
    <xf numFmtId="55" fontId="11" fillId="0" borderId="1" xfId="0" applyNumberFormat="1" applyFont="1" applyBorder="1">
      <alignment vertical="center"/>
    </xf>
    <xf numFmtId="5" fontId="11" fillId="0" borderId="1" xfId="0" applyNumberFormat="1" applyFont="1" applyBorder="1">
      <alignment vertical="center"/>
    </xf>
    <xf numFmtId="7" fontId="11" fillId="0" borderId="1" xfId="0" applyNumberFormat="1" applyFont="1" applyBorder="1">
      <alignment vertical="center"/>
    </xf>
    <xf numFmtId="9" fontId="13" fillId="0" borderId="1" xfId="0" applyNumberFormat="1" applyFont="1" applyBorder="1">
      <alignment vertical="center"/>
    </xf>
    <xf numFmtId="5" fontId="15" fillId="0" borderId="1" xfId="0" applyNumberFormat="1" applyFont="1" applyBorder="1">
      <alignment vertical="center"/>
    </xf>
    <xf numFmtId="0" fontId="15" fillId="0" borderId="1" xfId="0" applyFont="1" applyBorder="1">
      <alignment vertical="center"/>
    </xf>
    <xf numFmtId="7" fontId="15" fillId="0" borderId="1" xfId="0" applyNumberFormat="1" applyFont="1" applyBorder="1">
      <alignment vertical="center"/>
    </xf>
    <xf numFmtId="0" fontId="19" fillId="2" borderId="0" xfId="0" applyFont="1" applyFill="1">
      <alignment vertical="center"/>
    </xf>
    <xf numFmtId="0" fontId="12" fillId="2" borderId="0" xfId="0" applyFont="1" applyFill="1">
      <alignment vertical="center"/>
    </xf>
    <xf numFmtId="0" fontId="12" fillId="0" borderId="0" xfId="0" applyFont="1">
      <alignment vertical="center"/>
    </xf>
    <xf numFmtId="0" fontId="11" fillId="0" borderId="1" xfId="0" applyFont="1" applyBorder="1" applyAlignment="1">
      <alignment horizontal="left" vertical="center"/>
    </xf>
    <xf numFmtId="0" fontId="17" fillId="0" borderId="30" xfId="0" applyFont="1" applyBorder="1" applyAlignment="1">
      <alignment horizontal="left" vertical="center" wrapText="1"/>
    </xf>
    <xf numFmtId="0" fontId="17" fillId="0" borderId="55" xfId="0" applyFont="1" applyBorder="1" applyAlignment="1">
      <alignment horizontal="left" vertical="center" wrapText="1"/>
    </xf>
    <xf numFmtId="0" fontId="17" fillId="0" borderId="3" xfId="0" applyFont="1" applyBorder="1" applyAlignment="1">
      <alignment horizontal="left" vertical="center" wrapText="1"/>
    </xf>
    <xf numFmtId="0" fontId="18" fillId="0" borderId="30" xfId="0" applyFont="1" applyBorder="1" applyAlignment="1">
      <alignment horizontal="left" vertical="center" wrapText="1"/>
    </xf>
    <xf numFmtId="0" fontId="0" fillId="0" borderId="55" xfId="0" applyBorder="1" applyAlignment="1">
      <alignment horizontal="left" vertical="center"/>
    </xf>
    <xf numFmtId="0" fontId="0" fillId="0" borderId="3" xfId="0" applyBorder="1" applyAlignment="1">
      <alignment horizontal="left" vertical="center"/>
    </xf>
    <xf numFmtId="0" fontId="0" fillId="0" borderId="48" xfId="0" applyBorder="1" applyAlignment="1">
      <alignment horizontal="left" vertical="center" wrapText="1"/>
    </xf>
    <xf numFmtId="0" fontId="0" fillId="0" borderId="56" xfId="0" applyBorder="1" applyAlignment="1">
      <alignment horizontal="left" vertical="center" wrapText="1"/>
    </xf>
    <xf numFmtId="0" fontId="0" fillId="0" borderId="49" xfId="0" applyBorder="1" applyAlignment="1">
      <alignment horizontal="left" vertical="center" wrapText="1"/>
    </xf>
    <xf numFmtId="0" fontId="0" fillId="0" borderId="43" xfId="0" applyBorder="1" applyAlignment="1">
      <alignment horizontal="left" vertical="center" wrapText="1"/>
    </xf>
    <xf numFmtId="0" fontId="0" fillId="0" borderId="0" xfId="0" applyBorder="1" applyAlignment="1">
      <alignment horizontal="left" vertical="center" wrapText="1"/>
    </xf>
    <xf numFmtId="0" fontId="0" fillId="0" borderId="57" xfId="0" applyBorder="1" applyAlignment="1">
      <alignment horizontal="left" vertical="center" wrapText="1"/>
    </xf>
    <xf numFmtId="0" fontId="0" fillId="0" borderId="29" xfId="0" applyBorder="1" applyAlignment="1">
      <alignment horizontal="left" vertical="center" wrapText="1"/>
    </xf>
    <xf numFmtId="0" fontId="0" fillId="0" borderId="58" xfId="0" applyBorder="1" applyAlignment="1">
      <alignment horizontal="left" vertical="center" wrapText="1"/>
    </xf>
    <xf numFmtId="0" fontId="0" fillId="0" borderId="36" xfId="0" applyBorder="1" applyAlignment="1">
      <alignment horizontal="left" vertical="center" wrapText="1"/>
    </xf>
    <xf numFmtId="0" fontId="0" fillId="0" borderId="1" xfId="0" applyBorder="1" applyAlignment="1">
      <alignment horizontal="left" vertical="center" wrapText="1"/>
    </xf>
    <xf numFmtId="0" fontId="17" fillId="0" borderId="1" xfId="0" applyFont="1" applyBorder="1" applyAlignment="1">
      <alignment horizontal="left" vertical="center" wrapText="1"/>
    </xf>
    <xf numFmtId="0" fontId="0" fillId="0" borderId="8" xfId="0" applyBorder="1" applyAlignment="1">
      <alignment horizontal="center" vertical="center"/>
    </xf>
    <xf numFmtId="0" fontId="0" fillId="0" borderId="13" xfId="0" applyBorder="1" applyAlignment="1">
      <alignment horizontal="center" vertical="center"/>
    </xf>
    <xf numFmtId="0" fontId="0" fillId="0" borderId="9" xfId="0" applyBorder="1" applyAlignment="1">
      <alignment horizontal="center" vertical="center"/>
    </xf>
    <xf numFmtId="0" fontId="0" fillId="0" borderId="14" xfId="0" applyBorder="1" applyAlignment="1">
      <alignment horizontal="center" vertical="center"/>
    </xf>
    <xf numFmtId="0" fontId="0" fillId="0" borderId="7" xfId="0" applyBorder="1" applyAlignment="1">
      <alignment horizontal="center" vertical="center"/>
    </xf>
    <xf numFmtId="0" fontId="0" fillId="0" borderId="32" xfId="0" applyBorder="1" applyAlignment="1">
      <alignment horizontal="center" vertical="center"/>
    </xf>
    <xf numFmtId="0" fontId="0" fillId="0" borderId="50" xfId="0" applyBorder="1" applyAlignment="1">
      <alignment horizontal="center" vertical="center"/>
    </xf>
    <xf numFmtId="0" fontId="0" fillId="0" borderId="12" xfId="0" applyBorder="1" applyAlignment="1">
      <alignment horizontal="center" vertical="center"/>
    </xf>
    <xf numFmtId="177" fontId="4" fillId="0" borderId="1" xfId="0" applyNumberFormat="1" applyFont="1" applyBorder="1" applyAlignment="1">
      <alignment horizontal="left" vertical="center"/>
    </xf>
    <xf numFmtId="0" fontId="4" fillId="0" borderId="11" xfId="0" applyFont="1" applyBorder="1" applyAlignment="1">
      <alignment horizontal="left" vertical="center"/>
    </xf>
    <xf numFmtId="177" fontId="4" fillId="0" borderId="13" xfId="0" applyNumberFormat="1" applyFont="1" applyBorder="1" applyAlignment="1">
      <alignment horizontal="left" vertical="center"/>
    </xf>
    <xf numFmtId="0" fontId="4" fillId="0" borderId="14" xfId="0" applyFont="1" applyBorder="1" applyAlignment="1">
      <alignment horizontal="left" vertical="center"/>
    </xf>
    <xf numFmtId="0" fontId="0" fillId="0" borderId="34" xfId="0" applyBorder="1" applyAlignment="1">
      <alignment horizontal="center" vertical="center"/>
    </xf>
    <xf numFmtId="180" fontId="4" fillId="0" borderId="8" xfId="0" applyNumberFormat="1" applyFont="1" applyBorder="1" applyAlignment="1">
      <alignment horizontal="center" vertical="center"/>
    </xf>
    <xf numFmtId="180" fontId="4" fillId="0" borderId="9" xfId="0" applyNumberFormat="1" applyFont="1" applyBorder="1" applyAlignment="1">
      <alignment horizontal="center" vertical="center"/>
    </xf>
    <xf numFmtId="180" fontId="4" fillId="0" borderId="34" xfId="0" applyNumberFormat="1" applyFont="1" applyBorder="1" applyAlignment="1">
      <alignment horizontal="center" vertical="center"/>
    </xf>
    <xf numFmtId="180" fontId="4" fillId="0" borderId="32" xfId="0" applyNumberFormat="1" applyFont="1" applyBorder="1" applyAlignment="1">
      <alignment horizontal="center" vertical="center"/>
    </xf>
    <xf numFmtId="0" fontId="4" fillId="0" borderId="1" xfId="0" applyFont="1" applyBorder="1" applyAlignment="1">
      <alignment horizontal="left" vertical="center"/>
    </xf>
    <xf numFmtId="0" fontId="0" fillId="0" borderId="0" xfId="0" applyAlignment="1">
      <alignment horizontal="left" vertical="top"/>
    </xf>
    <xf numFmtId="0" fontId="4" fillId="0" borderId="23" xfId="0" applyFont="1" applyBorder="1" applyAlignment="1">
      <alignment horizontal="left" vertical="center"/>
    </xf>
    <xf numFmtId="0" fontId="4" fillId="0" borderId="8" xfId="0" applyFont="1" applyBorder="1" applyAlignment="1">
      <alignment horizontal="left" vertical="center"/>
    </xf>
    <xf numFmtId="0" fontId="4" fillId="0" borderId="13" xfId="0" applyFont="1" applyBorder="1" applyAlignment="1">
      <alignment horizontal="left" vertical="center"/>
    </xf>
    <xf numFmtId="0" fontId="4" fillId="0" borderId="20"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32" xfId="0" applyFont="1" applyBorder="1" applyAlignment="1">
      <alignment horizontal="left" vertical="center"/>
    </xf>
    <xf numFmtId="0" fontId="4" fillId="0" borderId="31" xfId="0" applyFont="1" applyBorder="1" applyAlignment="1">
      <alignment horizontal="left" vertical="center"/>
    </xf>
    <xf numFmtId="0" fontId="11" fillId="0" borderId="0" xfId="0" applyFont="1">
      <alignment vertical="center"/>
    </xf>
  </cellXfs>
  <cellStyles count="1">
    <cellStyle name="標準"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chart1.xml><?xml version="1.0" encoding="utf-8"?>
<c:chartSpace xmlns:c="http://schemas.openxmlformats.org/drawingml/2006/chart" xmlns:a="http://schemas.openxmlformats.org/drawingml/2006/main" xmlns:r="http://schemas.openxmlformats.org/officeDocument/2006/relationships">
  <c:lang val="ja-JP"/>
  <c:chart>
    <c:plotArea>
      <c:layout/>
      <c:lineChart>
        <c:grouping val="standard"/>
        <c:ser>
          <c:idx val="0"/>
          <c:order val="0"/>
          <c:tx>
            <c:strRef>
              <c:f>データ!$AG$7</c:f>
              <c:strCache>
                <c:ptCount val="1"/>
                <c:pt idx="0">
                  <c:v>売上達成率</c:v>
                </c:pt>
              </c:strCache>
            </c:strRef>
          </c:tx>
          <c:dPt>
            <c:idx val="22"/>
            <c:marker>
              <c:spPr>
                <a:solidFill>
                  <a:sysClr val="windowText" lastClr="000000"/>
                </a:solidFill>
              </c:spPr>
            </c:marker>
            <c:spPr>
              <a:ln>
                <a:solidFill>
                  <a:sysClr val="windowText" lastClr="000000"/>
                </a:solidFill>
              </a:ln>
            </c:spPr>
          </c:dPt>
          <c:dPt>
            <c:idx val="23"/>
            <c:marker>
              <c:spPr>
                <a:solidFill>
                  <a:sysClr val="windowText" lastClr="000000"/>
                </a:solidFill>
              </c:spPr>
            </c:marker>
            <c:spPr>
              <a:ln>
                <a:solidFill>
                  <a:sysClr val="windowText" lastClr="000000"/>
                </a:solidFill>
              </a:ln>
            </c:spPr>
          </c:dPt>
          <c:cat>
            <c:numRef>
              <c:f>データ!$AD$8:$AD$31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データ!$AG$8:$AG$31</c:f>
              <c:numCache>
                <c:formatCode>0.0%</c:formatCode>
                <c:ptCount val="24"/>
                <c:pt idx="0">
                  <c:v>1.23</c:v>
                </c:pt>
                <c:pt idx="1">
                  <c:v>1.105</c:v>
                </c:pt>
                <c:pt idx="2">
                  <c:v>1.0733333333333333</c:v>
                </c:pt>
                <c:pt idx="3">
                  <c:v>1.046</c:v>
                </c:pt>
                <c:pt idx="4">
                  <c:v>1.0998333333333334</c:v>
                </c:pt>
                <c:pt idx="5">
                  <c:v>1.0742857142857143</c:v>
                </c:pt>
                <c:pt idx="6">
                  <c:v>1.0625</c:v>
                </c:pt>
                <c:pt idx="7">
                  <c:v>1.0577777777777777</c:v>
                </c:pt>
                <c:pt idx="8">
                  <c:v>1.052</c:v>
                </c:pt>
                <c:pt idx="9">
                  <c:v>1.0422608695652174</c:v>
                </c:pt>
                <c:pt idx="10">
                  <c:v>1.04688</c:v>
                </c:pt>
                <c:pt idx="11">
                  <c:v>1.056142857142857</c:v>
                </c:pt>
                <c:pt idx="12">
                  <c:v>0.7583333333333333</c:v>
                </c:pt>
                <c:pt idx="13">
                  <c:v>0.9291666666666667</c:v>
                </c:pt>
                <c:pt idx="14">
                  <c:v>0.89722222222222225</c:v>
                </c:pt>
                <c:pt idx="15">
                  <c:v>0.87240740740740741</c:v>
                </c:pt>
                <c:pt idx="16">
                  <c:v>0.92458333333333331</c:v>
                </c:pt>
                <c:pt idx="17">
                  <c:v>0.92107142857142854</c:v>
                </c:pt>
                <c:pt idx="18">
                  <c:v>0.92083333333333328</c:v>
                </c:pt>
                <c:pt idx="19">
                  <c:v>0.93907407407407406</c:v>
                </c:pt>
                <c:pt idx="20">
                  <c:v>0.95238095238095233</c:v>
                </c:pt>
                <c:pt idx="21">
                  <c:v>0.94427536231884057</c:v>
                </c:pt>
                <c:pt idx="22">
                  <c:v>0.94873333333333332</c:v>
                </c:pt>
                <c:pt idx="23">
                  <c:v>0.95422619047619051</c:v>
                </c:pt>
              </c:numCache>
            </c:numRef>
          </c:val>
        </c:ser>
        <c:ser>
          <c:idx val="1"/>
          <c:order val="1"/>
          <c:tx>
            <c:strRef>
              <c:f>データ!$AJ$7</c:f>
              <c:strCache>
                <c:ptCount val="1"/>
                <c:pt idx="0">
                  <c:v>利益達成率</c:v>
                </c:pt>
              </c:strCache>
            </c:strRef>
          </c:tx>
          <c:dPt>
            <c:idx val="22"/>
            <c:marker>
              <c:spPr>
                <a:solidFill>
                  <a:schemeClr val="tx1"/>
                </a:solidFill>
              </c:spPr>
            </c:marker>
            <c:spPr>
              <a:ln>
                <a:solidFill>
                  <a:sysClr val="windowText" lastClr="000000"/>
                </a:solidFill>
              </a:ln>
            </c:spPr>
          </c:dPt>
          <c:dPt>
            <c:idx val="23"/>
            <c:marker>
              <c:spPr>
                <a:solidFill>
                  <a:schemeClr val="tx1"/>
                </a:solidFill>
              </c:spPr>
            </c:marker>
            <c:spPr>
              <a:ln>
                <a:solidFill>
                  <a:schemeClr val="tx1"/>
                </a:solidFill>
              </a:ln>
            </c:spPr>
          </c:dPt>
          <c:cat>
            <c:numRef>
              <c:f>データ!$AD$8:$AD$31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データ!$AJ$8:$AJ$31</c:f>
              <c:numCache>
                <c:formatCode>0.0%</c:formatCode>
                <c:ptCount val="24"/>
                <c:pt idx="0">
                  <c:v>1.1066666666666667</c:v>
                </c:pt>
                <c:pt idx="1">
                  <c:v>1.0733333333333333</c:v>
                </c:pt>
                <c:pt idx="2">
                  <c:v>1.0755555555555556</c:v>
                </c:pt>
                <c:pt idx="3">
                  <c:v>1.0094814814814814</c:v>
                </c:pt>
                <c:pt idx="4">
                  <c:v>1.022</c:v>
                </c:pt>
                <c:pt idx="5">
                  <c:v>1.0133333333333334</c:v>
                </c:pt>
                <c:pt idx="6">
                  <c:v>1.0166666666666666</c:v>
                </c:pt>
                <c:pt idx="7">
                  <c:v>1.0251851851851852</c:v>
                </c:pt>
                <c:pt idx="8">
                  <c:v>1.0217142857142858</c:v>
                </c:pt>
                <c:pt idx="9">
                  <c:v>1.0128695652173914</c:v>
                </c:pt>
                <c:pt idx="10">
                  <c:v>1.0225066666666667</c:v>
                </c:pt>
                <c:pt idx="11">
                  <c:v>1.0272380952380953</c:v>
                </c:pt>
                <c:pt idx="12">
                  <c:v>0.73333333333333328</c:v>
                </c:pt>
                <c:pt idx="13">
                  <c:v>0.96111111111111114</c:v>
                </c:pt>
                <c:pt idx="14">
                  <c:v>0.91851851851851851</c:v>
                </c:pt>
                <c:pt idx="15">
                  <c:v>0.85456790123456794</c:v>
                </c:pt>
                <c:pt idx="16">
                  <c:v>0.90870370370370368</c:v>
                </c:pt>
                <c:pt idx="17">
                  <c:v>0.91063492063492069</c:v>
                </c:pt>
                <c:pt idx="18">
                  <c:v>0.84583333333333333</c:v>
                </c:pt>
                <c:pt idx="19">
                  <c:v>0.8817283950617284</c:v>
                </c:pt>
                <c:pt idx="20">
                  <c:v>0.89947089947089942</c:v>
                </c:pt>
                <c:pt idx="21">
                  <c:v>0.8967149758454106</c:v>
                </c:pt>
                <c:pt idx="22">
                  <c:v>0.90497777777777777</c:v>
                </c:pt>
                <c:pt idx="23">
                  <c:v>0.91515873015873017</c:v>
                </c:pt>
              </c:numCache>
            </c:numRef>
          </c:val>
        </c:ser>
        <c:marker val="1"/>
        <c:axId val="131291776"/>
        <c:axId val="131297664"/>
      </c:lineChart>
      <c:dateAx>
        <c:axId val="131291776"/>
        <c:scaling>
          <c:orientation val="minMax"/>
        </c:scaling>
        <c:axPos val="b"/>
        <c:numFmt formatCode="[$-409]mmm\-yy;@" sourceLinked="0"/>
        <c:tickLblPos val="nextTo"/>
        <c:crossAx val="131297664"/>
        <c:crosses val="autoZero"/>
        <c:auto val="1"/>
        <c:lblOffset val="100"/>
      </c:dateAx>
      <c:valAx>
        <c:axId val="131297664"/>
        <c:scaling>
          <c:orientation val="minMax"/>
          <c:min val="0.60000000000000064"/>
        </c:scaling>
        <c:axPos val="l"/>
        <c:majorGridlines/>
        <c:numFmt formatCode="0%" sourceLinked="0"/>
        <c:tickLblPos val="nextTo"/>
        <c:crossAx val="131291776"/>
        <c:crosses val="autoZero"/>
        <c:crossBetween val="between"/>
        <c:majorUnit val="0.1"/>
      </c:valAx>
    </c:plotArea>
    <c:legend>
      <c:legendPos val="r"/>
      <c:layout/>
    </c:legend>
    <c:plotVisOnly val="1"/>
  </c:chart>
  <c:printSettings>
    <c:headerFooter/>
    <c:pageMargins b="0.75000000000000089" l="0.70000000000000062" r="0.70000000000000062" t="0.75000000000000089"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ja-JP"/>
  <c:chart>
    <c:plotArea>
      <c:layout/>
      <c:lineChart>
        <c:grouping val="standard"/>
        <c:ser>
          <c:idx val="0"/>
          <c:order val="0"/>
          <c:tx>
            <c:strRef>
              <c:f>データ!$B$7</c:f>
              <c:strCache>
                <c:ptCount val="1"/>
                <c:pt idx="0">
                  <c:v>サイト売上</c:v>
                </c:pt>
              </c:strCache>
            </c:strRef>
          </c:tx>
          <c:cat>
            <c:numRef>
              <c:f>データ!$A$8:$A$31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データ!$B$8:$B$31</c:f>
              <c:numCache>
                <c:formatCode>"¥"#,##0;\-"¥"#,##0</c:formatCode>
                <c:ptCount val="24"/>
                <c:pt idx="0">
                  <c:v>1230000</c:v>
                </c:pt>
                <c:pt idx="1">
                  <c:v>980000</c:v>
                </c:pt>
                <c:pt idx="2">
                  <c:v>1010000</c:v>
                </c:pt>
                <c:pt idx="3">
                  <c:v>1487000</c:v>
                </c:pt>
                <c:pt idx="4">
                  <c:v>1892000</c:v>
                </c:pt>
                <c:pt idx="5">
                  <c:v>921000</c:v>
                </c:pt>
                <c:pt idx="6">
                  <c:v>980000</c:v>
                </c:pt>
                <c:pt idx="7">
                  <c:v>1020000</c:v>
                </c:pt>
                <c:pt idx="8">
                  <c:v>1526000</c:v>
                </c:pt>
                <c:pt idx="9">
                  <c:v>940000</c:v>
                </c:pt>
                <c:pt idx="10">
                  <c:v>1100000</c:v>
                </c:pt>
                <c:pt idx="11">
                  <c:v>1700000</c:v>
                </c:pt>
                <c:pt idx="12">
                  <c:v>910000</c:v>
                </c:pt>
                <c:pt idx="13">
                  <c:v>1320000</c:v>
                </c:pt>
                <c:pt idx="14">
                  <c:v>1000000</c:v>
                </c:pt>
                <c:pt idx="15">
                  <c:v>1481000</c:v>
                </c:pt>
                <c:pt idx="16">
                  <c:v>1946000</c:v>
                </c:pt>
                <c:pt idx="17">
                  <c:v>1080000</c:v>
                </c:pt>
                <c:pt idx="18">
                  <c:v>1103000</c:v>
                </c:pt>
                <c:pt idx="19">
                  <c:v>1302000</c:v>
                </c:pt>
                <c:pt idx="20">
                  <c:v>1858000</c:v>
                </c:pt>
                <c:pt idx="21">
                  <c:v>1031000</c:v>
                </c:pt>
              </c:numCache>
            </c:numRef>
          </c:val>
        </c:ser>
        <c:ser>
          <c:idx val="1"/>
          <c:order val="1"/>
          <c:tx>
            <c:strRef>
              <c:f>データ!$C$7</c:f>
              <c:strCache>
                <c:ptCount val="1"/>
                <c:pt idx="0">
                  <c:v>目標</c:v>
                </c:pt>
              </c:strCache>
            </c:strRef>
          </c:tx>
          <c:spPr>
            <a:ln>
              <a:solidFill>
                <a:srgbClr val="00B050"/>
              </a:solidFill>
              <a:prstDash val="sysDash"/>
            </a:ln>
          </c:spPr>
          <c:marker>
            <c:spPr>
              <a:solidFill>
                <a:srgbClr val="00B050"/>
              </a:solidFill>
              <a:ln>
                <a:solidFill>
                  <a:srgbClr val="00B050"/>
                </a:solidFill>
                <a:prstDash val="sysDash"/>
              </a:ln>
            </c:spPr>
          </c:marker>
          <c:cat>
            <c:numRef>
              <c:f>データ!$A$8:$A$31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データ!$C$8:$C$31</c:f>
              <c:numCache>
                <c:formatCode>"¥"#,##0;\-"¥"#,##0</c:formatCode>
                <c:ptCount val="24"/>
                <c:pt idx="0">
                  <c:v>1000000</c:v>
                </c:pt>
                <c:pt idx="1">
                  <c:v>1000000</c:v>
                </c:pt>
                <c:pt idx="2">
                  <c:v>1000000</c:v>
                </c:pt>
                <c:pt idx="3">
                  <c:v>1500000</c:v>
                </c:pt>
                <c:pt idx="4">
                  <c:v>1500000</c:v>
                </c:pt>
                <c:pt idx="5">
                  <c:v>1000000</c:v>
                </c:pt>
                <c:pt idx="6">
                  <c:v>1000000</c:v>
                </c:pt>
                <c:pt idx="7">
                  <c:v>1000000</c:v>
                </c:pt>
                <c:pt idx="8">
                  <c:v>1500000</c:v>
                </c:pt>
                <c:pt idx="9">
                  <c:v>1000000</c:v>
                </c:pt>
                <c:pt idx="10">
                  <c:v>1000000</c:v>
                </c:pt>
                <c:pt idx="11">
                  <c:v>1500000</c:v>
                </c:pt>
                <c:pt idx="12">
                  <c:v>1200000</c:v>
                </c:pt>
                <c:pt idx="13">
                  <c:v>1200000</c:v>
                </c:pt>
                <c:pt idx="14">
                  <c:v>1200000</c:v>
                </c:pt>
                <c:pt idx="15">
                  <c:v>1800000</c:v>
                </c:pt>
                <c:pt idx="16">
                  <c:v>1800000</c:v>
                </c:pt>
                <c:pt idx="17">
                  <c:v>1200000</c:v>
                </c:pt>
                <c:pt idx="18">
                  <c:v>1200000</c:v>
                </c:pt>
                <c:pt idx="19">
                  <c:v>1200000</c:v>
                </c:pt>
                <c:pt idx="20">
                  <c:v>1800000</c:v>
                </c:pt>
                <c:pt idx="21">
                  <c:v>1200000</c:v>
                </c:pt>
                <c:pt idx="22">
                  <c:v>1200000</c:v>
                </c:pt>
                <c:pt idx="23">
                  <c:v>1800000</c:v>
                </c:pt>
              </c:numCache>
            </c:numRef>
          </c:val>
        </c:ser>
        <c:ser>
          <c:idx val="2"/>
          <c:order val="2"/>
          <c:tx>
            <c:strRef>
              <c:f>データ!$H$7</c:f>
              <c:strCache>
                <c:ptCount val="1"/>
                <c:pt idx="0">
                  <c:v>サイト利益</c:v>
                </c:pt>
              </c:strCache>
            </c:strRef>
          </c:tx>
          <c:spPr>
            <a:ln>
              <a:solidFill>
                <a:srgbClr val="FFC000"/>
              </a:solidFill>
              <a:prstDash val="sysDash"/>
            </a:ln>
          </c:spPr>
          <c:marker>
            <c:spPr>
              <a:solidFill>
                <a:srgbClr val="FFC000"/>
              </a:solidFill>
              <a:ln>
                <a:prstDash val="sysDash"/>
              </a:ln>
            </c:spPr>
          </c:marker>
          <c:val>
            <c:numRef>
              <c:f>データ!$H$8:$H$29</c:f>
              <c:numCache>
                <c:formatCode>"¥"#,##0;\-"¥"#,##0</c:formatCode>
                <c:ptCount val="22"/>
                <c:pt idx="0">
                  <c:v>830000</c:v>
                </c:pt>
                <c:pt idx="1">
                  <c:v>780000</c:v>
                </c:pt>
                <c:pt idx="2">
                  <c:v>810000</c:v>
                </c:pt>
                <c:pt idx="3">
                  <c:v>987000</c:v>
                </c:pt>
                <c:pt idx="4">
                  <c:v>1192000</c:v>
                </c:pt>
                <c:pt idx="5">
                  <c:v>721000</c:v>
                </c:pt>
                <c:pt idx="6">
                  <c:v>780000</c:v>
                </c:pt>
                <c:pt idx="7">
                  <c:v>820000</c:v>
                </c:pt>
                <c:pt idx="8">
                  <c:v>1126000</c:v>
                </c:pt>
                <c:pt idx="9">
                  <c:v>690000</c:v>
                </c:pt>
                <c:pt idx="10">
                  <c:v>850000</c:v>
                </c:pt>
                <c:pt idx="11">
                  <c:v>1200000</c:v>
                </c:pt>
                <c:pt idx="12">
                  <c:v>660000</c:v>
                </c:pt>
                <c:pt idx="13">
                  <c:v>1070000</c:v>
                </c:pt>
                <c:pt idx="14">
                  <c:v>750000</c:v>
                </c:pt>
                <c:pt idx="15">
                  <c:v>981000</c:v>
                </c:pt>
                <c:pt idx="16">
                  <c:v>1446000</c:v>
                </c:pt>
                <c:pt idx="17">
                  <c:v>830000</c:v>
                </c:pt>
                <c:pt idx="18">
                  <c:v>353000</c:v>
                </c:pt>
                <c:pt idx="19">
                  <c:v>1052000</c:v>
                </c:pt>
                <c:pt idx="20">
                  <c:v>1358000</c:v>
                </c:pt>
                <c:pt idx="21">
                  <c:v>781000</c:v>
                </c:pt>
              </c:numCache>
            </c:numRef>
          </c:val>
        </c:ser>
        <c:ser>
          <c:idx val="3"/>
          <c:order val="3"/>
          <c:tx>
            <c:strRef>
              <c:f>データ!$I$7</c:f>
              <c:strCache>
                <c:ptCount val="1"/>
                <c:pt idx="0">
                  <c:v>利益目標</c:v>
                </c:pt>
              </c:strCache>
            </c:strRef>
          </c:tx>
          <c:spPr>
            <a:ln>
              <a:solidFill>
                <a:srgbClr val="C00000"/>
              </a:solidFill>
            </a:ln>
          </c:spPr>
          <c:marker>
            <c:spPr>
              <a:solidFill>
                <a:srgbClr val="C00000"/>
              </a:solidFill>
            </c:spPr>
          </c:marker>
          <c:val>
            <c:numRef>
              <c:f>データ!$I$8:$I$31</c:f>
              <c:numCache>
                <c:formatCode>"¥"#,##0;\-"¥"#,##0</c:formatCode>
                <c:ptCount val="24"/>
                <c:pt idx="0">
                  <c:v>750000</c:v>
                </c:pt>
                <c:pt idx="1">
                  <c:v>750000</c:v>
                </c:pt>
                <c:pt idx="2">
                  <c:v>750000</c:v>
                </c:pt>
                <c:pt idx="3">
                  <c:v>1125000</c:v>
                </c:pt>
                <c:pt idx="4">
                  <c:v>1125000</c:v>
                </c:pt>
                <c:pt idx="5">
                  <c:v>750000</c:v>
                </c:pt>
                <c:pt idx="6">
                  <c:v>750000</c:v>
                </c:pt>
                <c:pt idx="7">
                  <c:v>750000</c:v>
                </c:pt>
                <c:pt idx="8">
                  <c:v>1125000</c:v>
                </c:pt>
                <c:pt idx="9">
                  <c:v>750000</c:v>
                </c:pt>
                <c:pt idx="10">
                  <c:v>750000</c:v>
                </c:pt>
                <c:pt idx="11">
                  <c:v>1125000</c:v>
                </c:pt>
                <c:pt idx="12">
                  <c:v>900000</c:v>
                </c:pt>
                <c:pt idx="13">
                  <c:v>900000</c:v>
                </c:pt>
                <c:pt idx="14">
                  <c:v>900000</c:v>
                </c:pt>
                <c:pt idx="15">
                  <c:v>1350000</c:v>
                </c:pt>
                <c:pt idx="16">
                  <c:v>1350000</c:v>
                </c:pt>
                <c:pt idx="17">
                  <c:v>900000</c:v>
                </c:pt>
                <c:pt idx="18">
                  <c:v>900000</c:v>
                </c:pt>
                <c:pt idx="19">
                  <c:v>900000</c:v>
                </c:pt>
                <c:pt idx="20">
                  <c:v>1350000</c:v>
                </c:pt>
                <c:pt idx="21">
                  <c:v>900000</c:v>
                </c:pt>
                <c:pt idx="22">
                  <c:v>900000</c:v>
                </c:pt>
                <c:pt idx="23">
                  <c:v>1350000</c:v>
                </c:pt>
              </c:numCache>
            </c:numRef>
          </c:val>
        </c:ser>
        <c:marker val="1"/>
        <c:axId val="131466368"/>
        <c:axId val="131468288"/>
      </c:lineChart>
      <c:dateAx>
        <c:axId val="131466368"/>
        <c:scaling>
          <c:orientation val="minMax"/>
        </c:scaling>
        <c:axPos val="b"/>
        <c:numFmt formatCode="[$-409]mmm\-yy;@" sourceLinked="0"/>
        <c:tickLblPos val="nextTo"/>
        <c:txPr>
          <a:bodyPr rot="-5400000" vert="horz"/>
          <a:lstStyle/>
          <a:p>
            <a:pPr>
              <a:defRPr/>
            </a:pPr>
            <a:endParaRPr lang="ja-JP"/>
          </a:p>
        </c:txPr>
        <c:crossAx val="131468288"/>
        <c:crosses val="autoZero"/>
        <c:auto val="1"/>
        <c:lblOffset val="100"/>
      </c:dateAx>
      <c:valAx>
        <c:axId val="131468288"/>
        <c:scaling>
          <c:orientation val="minMax"/>
        </c:scaling>
        <c:axPos val="l"/>
        <c:majorGridlines/>
        <c:numFmt formatCode="&quot;¥&quot;#,##0;\-&quot;¥&quot;#,##0" sourceLinked="1"/>
        <c:tickLblPos val="nextTo"/>
        <c:crossAx val="131466368"/>
        <c:crosses val="autoZero"/>
        <c:crossBetween val="between"/>
      </c:valAx>
    </c:plotArea>
    <c:legend>
      <c:legendPos val="r"/>
      <c:layout/>
    </c:legend>
    <c:plotVisOnly val="1"/>
  </c:chart>
  <c:printSettings>
    <c:headerFooter/>
    <c:pageMargins b="0.75000000000000056" l="0.70000000000000051" r="0.70000000000000051" t="0.75000000000000056" header="0.30000000000000027" footer="0.30000000000000027"/>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lang val="ja-JP"/>
  <c:chart>
    <c:plotArea>
      <c:layout/>
      <c:lineChart>
        <c:grouping val="standard"/>
        <c:ser>
          <c:idx val="0"/>
          <c:order val="0"/>
          <c:tx>
            <c:strRef>
              <c:f>データ!$AG$7</c:f>
              <c:strCache>
                <c:ptCount val="1"/>
                <c:pt idx="0">
                  <c:v>売上達成率</c:v>
                </c:pt>
              </c:strCache>
            </c:strRef>
          </c:tx>
          <c:dPt>
            <c:idx val="22"/>
            <c:marker>
              <c:spPr>
                <a:solidFill>
                  <a:sysClr val="windowText" lastClr="000000"/>
                </a:solidFill>
              </c:spPr>
            </c:marker>
            <c:spPr>
              <a:ln>
                <a:solidFill>
                  <a:sysClr val="windowText" lastClr="000000"/>
                </a:solidFill>
              </a:ln>
            </c:spPr>
          </c:dPt>
          <c:dPt>
            <c:idx val="23"/>
            <c:marker>
              <c:spPr>
                <a:solidFill>
                  <a:sysClr val="windowText" lastClr="000000"/>
                </a:solidFill>
              </c:spPr>
            </c:marker>
            <c:spPr>
              <a:ln>
                <a:solidFill>
                  <a:sysClr val="windowText" lastClr="000000"/>
                </a:solidFill>
              </a:ln>
            </c:spPr>
          </c:dPt>
          <c:cat>
            <c:numRef>
              <c:f>データ!$AD$8:$AD$31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データ!$AG$8:$AG$31</c:f>
              <c:numCache>
                <c:formatCode>0.0%</c:formatCode>
                <c:ptCount val="24"/>
                <c:pt idx="0">
                  <c:v>1.23</c:v>
                </c:pt>
                <c:pt idx="1">
                  <c:v>1.105</c:v>
                </c:pt>
                <c:pt idx="2">
                  <c:v>1.0733333333333333</c:v>
                </c:pt>
                <c:pt idx="3">
                  <c:v>1.046</c:v>
                </c:pt>
                <c:pt idx="4">
                  <c:v>1.0998333333333334</c:v>
                </c:pt>
                <c:pt idx="5">
                  <c:v>1.0742857142857143</c:v>
                </c:pt>
                <c:pt idx="6">
                  <c:v>1.0625</c:v>
                </c:pt>
                <c:pt idx="7">
                  <c:v>1.0577777777777777</c:v>
                </c:pt>
                <c:pt idx="8">
                  <c:v>1.052</c:v>
                </c:pt>
                <c:pt idx="9">
                  <c:v>1.0422608695652174</c:v>
                </c:pt>
                <c:pt idx="10">
                  <c:v>1.04688</c:v>
                </c:pt>
                <c:pt idx="11">
                  <c:v>1.056142857142857</c:v>
                </c:pt>
                <c:pt idx="12">
                  <c:v>0.7583333333333333</c:v>
                </c:pt>
                <c:pt idx="13">
                  <c:v>0.9291666666666667</c:v>
                </c:pt>
                <c:pt idx="14">
                  <c:v>0.89722222222222225</c:v>
                </c:pt>
                <c:pt idx="15">
                  <c:v>0.87240740740740741</c:v>
                </c:pt>
                <c:pt idx="16">
                  <c:v>0.92458333333333331</c:v>
                </c:pt>
                <c:pt idx="17">
                  <c:v>0.92107142857142854</c:v>
                </c:pt>
                <c:pt idx="18">
                  <c:v>0.92083333333333328</c:v>
                </c:pt>
                <c:pt idx="19">
                  <c:v>0.93907407407407406</c:v>
                </c:pt>
                <c:pt idx="20">
                  <c:v>0.95238095238095233</c:v>
                </c:pt>
                <c:pt idx="21">
                  <c:v>0.94427536231884057</c:v>
                </c:pt>
                <c:pt idx="22">
                  <c:v>0.94873333333333332</c:v>
                </c:pt>
                <c:pt idx="23">
                  <c:v>0.95422619047619051</c:v>
                </c:pt>
              </c:numCache>
            </c:numRef>
          </c:val>
        </c:ser>
        <c:ser>
          <c:idx val="1"/>
          <c:order val="1"/>
          <c:tx>
            <c:strRef>
              <c:f>データ!$AJ$7</c:f>
              <c:strCache>
                <c:ptCount val="1"/>
                <c:pt idx="0">
                  <c:v>利益達成率</c:v>
                </c:pt>
              </c:strCache>
            </c:strRef>
          </c:tx>
          <c:dPt>
            <c:idx val="22"/>
            <c:marker>
              <c:spPr>
                <a:solidFill>
                  <a:schemeClr val="tx1"/>
                </a:solidFill>
              </c:spPr>
            </c:marker>
            <c:spPr>
              <a:ln>
                <a:solidFill>
                  <a:sysClr val="windowText" lastClr="000000"/>
                </a:solidFill>
              </a:ln>
            </c:spPr>
          </c:dPt>
          <c:dPt>
            <c:idx val="23"/>
            <c:marker>
              <c:spPr>
                <a:solidFill>
                  <a:schemeClr val="tx1"/>
                </a:solidFill>
              </c:spPr>
            </c:marker>
            <c:spPr>
              <a:ln>
                <a:solidFill>
                  <a:schemeClr val="tx1"/>
                </a:solidFill>
              </a:ln>
            </c:spPr>
          </c:dPt>
          <c:cat>
            <c:numRef>
              <c:f>データ!$AD$8:$AD$31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データ!$AJ$8:$AJ$31</c:f>
              <c:numCache>
                <c:formatCode>0.0%</c:formatCode>
                <c:ptCount val="24"/>
                <c:pt idx="0">
                  <c:v>1.1066666666666667</c:v>
                </c:pt>
                <c:pt idx="1">
                  <c:v>1.0733333333333333</c:v>
                </c:pt>
                <c:pt idx="2">
                  <c:v>1.0755555555555556</c:v>
                </c:pt>
                <c:pt idx="3">
                  <c:v>1.0094814814814814</c:v>
                </c:pt>
                <c:pt idx="4">
                  <c:v>1.022</c:v>
                </c:pt>
                <c:pt idx="5">
                  <c:v>1.0133333333333334</c:v>
                </c:pt>
                <c:pt idx="6">
                  <c:v>1.0166666666666666</c:v>
                </c:pt>
                <c:pt idx="7">
                  <c:v>1.0251851851851852</c:v>
                </c:pt>
                <c:pt idx="8">
                  <c:v>1.0217142857142858</c:v>
                </c:pt>
                <c:pt idx="9">
                  <c:v>1.0128695652173914</c:v>
                </c:pt>
                <c:pt idx="10">
                  <c:v>1.0225066666666667</c:v>
                </c:pt>
                <c:pt idx="11">
                  <c:v>1.0272380952380953</c:v>
                </c:pt>
                <c:pt idx="12">
                  <c:v>0.73333333333333328</c:v>
                </c:pt>
                <c:pt idx="13">
                  <c:v>0.96111111111111114</c:v>
                </c:pt>
                <c:pt idx="14">
                  <c:v>0.91851851851851851</c:v>
                </c:pt>
                <c:pt idx="15">
                  <c:v>0.85456790123456794</c:v>
                </c:pt>
                <c:pt idx="16">
                  <c:v>0.90870370370370368</c:v>
                </c:pt>
                <c:pt idx="17">
                  <c:v>0.91063492063492069</c:v>
                </c:pt>
                <c:pt idx="18">
                  <c:v>0.84583333333333333</c:v>
                </c:pt>
                <c:pt idx="19">
                  <c:v>0.8817283950617284</c:v>
                </c:pt>
                <c:pt idx="20">
                  <c:v>0.89947089947089942</c:v>
                </c:pt>
                <c:pt idx="21">
                  <c:v>0.8967149758454106</c:v>
                </c:pt>
                <c:pt idx="22">
                  <c:v>0.90497777777777777</c:v>
                </c:pt>
                <c:pt idx="23">
                  <c:v>0.91515873015873017</c:v>
                </c:pt>
              </c:numCache>
            </c:numRef>
          </c:val>
        </c:ser>
        <c:marker val="1"/>
        <c:axId val="131641728"/>
        <c:axId val="131643264"/>
      </c:lineChart>
      <c:dateAx>
        <c:axId val="131641728"/>
        <c:scaling>
          <c:orientation val="minMax"/>
        </c:scaling>
        <c:axPos val="b"/>
        <c:numFmt formatCode="[$-409]mmm\-yy;@" sourceLinked="0"/>
        <c:tickLblPos val="nextTo"/>
        <c:crossAx val="131643264"/>
        <c:crosses val="autoZero"/>
        <c:auto val="1"/>
        <c:lblOffset val="100"/>
      </c:dateAx>
      <c:valAx>
        <c:axId val="131643264"/>
        <c:scaling>
          <c:orientation val="minMax"/>
          <c:min val="0.60000000000000064"/>
        </c:scaling>
        <c:axPos val="l"/>
        <c:majorGridlines/>
        <c:numFmt formatCode="0%" sourceLinked="0"/>
        <c:tickLblPos val="nextTo"/>
        <c:crossAx val="131641728"/>
        <c:crosses val="autoZero"/>
        <c:crossBetween val="between"/>
        <c:majorUnit val="0.1"/>
      </c:valAx>
    </c:plotArea>
    <c:legend>
      <c:legendPos val="r"/>
      <c:layout/>
    </c:legend>
    <c:plotVisOnly val="1"/>
  </c:chart>
  <c:printSettings>
    <c:headerFooter/>
    <c:pageMargins b="0.75000000000000056" l="0.70000000000000051" r="0.70000000000000051" t="0.75000000000000056" header="0.30000000000000027" footer="0.30000000000000027"/>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ja-JP"/>
  <c:chart>
    <c:plotArea>
      <c:layout/>
      <c:barChart>
        <c:barDir val="col"/>
        <c:grouping val="clustered"/>
        <c:ser>
          <c:idx val="1"/>
          <c:order val="0"/>
          <c:tx>
            <c:strRef>
              <c:f>データ!$M$7</c:f>
              <c:strCache>
                <c:ptCount val="1"/>
                <c:pt idx="0">
                  <c:v>サイト流入量</c:v>
                </c:pt>
              </c:strCache>
            </c:strRef>
          </c:tx>
          <c:cat>
            <c:numRef>
              <c:f>データ!$A$8:$A$31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データ!$M$8:$M$31</c:f>
              <c:numCache>
                <c:formatCode>#,##0_ </c:formatCode>
                <c:ptCount val="24"/>
                <c:pt idx="0">
                  <c:v>102120</c:v>
                </c:pt>
                <c:pt idx="1">
                  <c:v>92010</c:v>
                </c:pt>
                <c:pt idx="2">
                  <c:v>123941</c:v>
                </c:pt>
                <c:pt idx="3">
                  <c:v>154215</c:v>
                </c:pt>
                <c:pt idx="4">
                  <c:v>143402</c:v>
                </c:pt>
                <c:pt idx="5">
                  <c:v>84020</c:v>
                </c:pt>
                <c:pt idx="6">
                  <c:v>92410</c:v>
                </c:pt>
                <c:pt idx="7">
                  <c:v>84980</c:v>
                </c:pt>
                <c:pt idx="8">
                  <c:v>103251</c:v>
                </c:pt>
                <c:pt idx="9">
                  <c:v>92104</c:v>
                </c:pt>
                <c:pt idx="10">
                  <c:v>97837</c:v>
                </c:pt>
                <c:pt idx="11">
                  <c:v>153140</c:v>
                </c:pt>
                <c:pt idx="12">
                  <c:v>99829</c:v>
                </c:pt>
                <c:pt idx="13">
                  <c:v>128310</c:v>
                </c:pt>
                <c:pt idx="14">
                  <c:v>128131</c:v>
                </c:pt>
                <c:pt idx="15">
                  <c:v>153291</c:v>
                </c:pt>
                <c:pt idx="16">
                  <c:v>148392</c:v>
                </c:pt>
                <c:pt idx="17">
                  <c:v>109801</c:v>
                </c:pt>
                <c:pt idx="18">
                  <c:v>110940</c:v>
                </c:pt>
                <c:pt idx="19">
                  <c:v>99124</c:v>
                </c:pt>
                <c:pt idx="20">
                  <c:v>120420</c:v>
                </c:pt>
                <c:pt idx="21">
                  <c:v>121045</c:v>
                </c:pt>
              </c:numCache>
            </c:numRef>
          </c:val>
        </c:ser>
        <c:ser>
          <c:idx val="2"/>
          <c:order val="1"/>
          <c:tx>
            <c:strRef>
              <c:f>データ!$N$7</c:f>
              <c:strCache>
                <c:ptCount val="1"/>
                <c:pt idx="0">
                  <c:v>目標</c:v>
                </c:pt>
              </c:strCache>
            </c:strRef>
          </c:tx>
          <c:cat>
            <c:numRef>
              <c:f>データ!$A$8:$A$31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データ!$N$8:$N$31</c:f>
              <c:numCache>
                <c:formatCode>#,##0_ </c:formatCode>
                <c:ptCount val="24"/>
                <c:pt idx="0">
                  <c:v>120000</c:v>
                </c:pt>
                <c:pt idx="1">
                  <c:v>90000</c:v>
                </c:pt>
                <c:pt idx="2">
                  <c:v>90000</c:v>
                </c:pt>
                <c:pt idx="3">
                  <c:v>150000</c:v>
                </c:pt>
                <c:pt idx="4">
                  <c:v>150000</c:v>
                </c:pt>
                <c:pt idx="5">
                  <c:v>90000</c:v>
                </c:pt>
                <c:pt idx="6">
                  <c:v>90000</c:v>
                </c:pt>
                <c:pt idx="7">
                  <c:v>90000</c:v>
                </c:pt>
                <c:pt idx="8">
                  <c:v>120000</c:v>
                </c:pt>
                <c:pt idx="9">
                  <c:v>100000</c:v>
                </c:pt>
                <c:pt idx="10">
                  <c:v>100000</c:v>
                </c:pt>
                <c:pt idx="11">
                  <c:v>100000</c:v>
                </c:pt>
                <c:pt idx="12">
                  <c:v>100000</c:v>
                </c:pt>
                <c:pt idx="13">
                  <c:v>100000</c:v>
                </c:pt>
                <c:pt idx="14">
                  <c:v>100000</c:v>
                </c:pt>
                <c:pt idx="15">
                  <c:v>150000</c:v>
                </c:pt>
                <c:pt idx="16">
                  <c:v>150000</c:v>
                </c:pt>
                <c:pt idx="17">
                  <c:v>100000</c:v>
                </c:pt>
                <c:pt idx="18">
                  <c:v>100000</c:v>
                </c:pt>
                <c:pt idx="19">
                  <c:v>100000</c:v>
                </c:pt>
                <c:pt idx="20">
                  <c:v>150000</c:v>
                </c:pt>
                <c:pt idx="21">
                  <c:v>100000</c:v>
                </c:pt>
                <c:pt idx="22">
                  <c:v>100000</c:v>
                </c:pt>
                <c:pt idx="23">
                  <c:v>150000</c:v>
                </c:pt>
              </c:numCache>
            </c:numRef>
          </c:val>
        </c:ser>
        <c:axId val="131836160"/>
        <c:axId val="131837952"/>
      </c:barChart>
      <c:dateAx>
        <c:axId val="131836160"/>
        <c:scaling>
          <c:orientation val="minMax"/>
        </c:scaling>
        <c:axPos val="b"/>
        <c:numFmt formatCode="[$-409]mmm\-yy;@" sourceLinked="0"/>
        <c:tickLblPos val="nextTo"/>
        <c:crossAx val="131837952"/>
        <c:crosses val="autoZero"/>
        <c:auto val="1"/>
        <c:lblOffset val="100"/>
      </c:dateAx>
      <c:valAx>
        <c:axId val="131837952"/>
        <c:scaling>
          <c:orientation val="minMax"/>
        </c:scaling>
        <c:axPos val="l"/>
        <c:majorGridlines/>
        <c:numFmt formatCode="#,##0_ " sourceLinked="1"/>
        <c:tickLblPos val="nextTo"/>
        <c:crossAx val="131836160"/>
        <c:crosses val="autoZero"/>
        <c:crossBetween val="between"/>
      </c:valAx>
    </c:plotArea>
    <c:legend>
      <c:legendPos val="r"/>
      <c:layout/>
    </c:legend>
    <c:plotVisOnly val="1"/>
  </c:chart>
  <c:printSettings>
    <c:headerFooter/>
    <c:pageMargins b="0.75000000000000056" l="0.70000000000000051" r="0.70000000000000051" t="0.75000000000000056" header="0.30000000000000027" footer="0.30000000000000027"/>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ja-JP"/>
  <c:chart>
    <c:plotArea>
      <c:layout/>
      <c:barChart>
        <c:barDir val="col"/>
        <c:grouping val="clustered"/>
        <c:ser>
          <c:idx val="1"/>
          <c:order val="0"/>
          <c:tx>
            <c:strRef>
              <c:f>データ!$S$7</c:f>
              <c:strCache>
                <c:ptCount val="1"/>
                <c:pt idx="0">
                  <c:v>売上/成果</c:v>
                </c:pt>
              </c:strCache>
            </c:strRef>
          </c:tx>
          <c:cat>
            <c:numRef>
              <c:f>データ!$A$8:$A$31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データ!$S$8:$S$31</c:f>
              <c:numCache>
                <c:formatCode>"¥"#,##0.00;\-"¥"#,##0.00</c:formatCode>
                <c:ptCount val="24"/>
                <c:pt idx="0">
                  <c:v>564.22018348623851</c:v>
                </c:pt>
                <c:pt idx="1">
                  <c:v>532.60869565217388</c:v>
                </c:pt>
                <c:pt idx="2">
                  <c:v>459.09090909090907</c:v>
                </c:pt>
                <c:pt idx="3">
                  <c:v>476.60256410256409</c:v>
                </c:pt>
                <c:pt idx="4">
                  <c:v>548.40579710144925</c:v>
                </c:pt>
                <c:pt idx="5">
                  <c:v>506.04395604395603</c:v>
                </c:pt>
                <c:pt idx="6">
                  <c:v>597.56097560975604</c:v>
                </c:pt>
                <c:pt idx="7">
                  <c:v>618.18181818181813</c:v>
                </c:pt>
                <c:pt idx="8">
                  <c:v>600.7874015748032</c:v>
                </c:pt>
                <c:pt idx="9">
                  <c:v>513.66120218579238</c:v>
                </c:pt>
                <c:pt idx="10">
                  <c:v>572.91666666666663</c:v>
                </c:pt>
                <c:pt idx="11">
                  <c:v>546.62379421221863</c:v>
                </c:pt>
                <c:pt idx="12">
                  <c:v>459.59595959595958</c:v>
                </c:pt>
                <c:pt idx="13">
                  <c:v>500</c:v>
                </c:pt>
                <c:pt idx="14">
                  <c:v>452.48868778280541</c:v>
                </c:pt>
                <c:pt idx="15">
                  <c:v>525.17730496453896</c:v>
                </c:pt>
                <c:pt idx="16">
                  <c:v>405.41666666666669</c:v>
                </c:pt>
                <c:pt idx="17">
                  <c:v>504.67289719626166</c:v>
                </c:pt>
                <c:pt idx="18">
                  <c:v>557.07070707070704</c:v>
                </c:pt>
                <c:pt idx="19">
                  <c:v>688.88888888888891</c:v>
                </c:pt>
                <c:pt idx="20">
                  <c:v>661.20996441281136</c:v>
                </c:pt>
                <c:pt idx="21">
                  <c:v>545.50264550264546</c:v>
                </c:pt>
              </c:numCache>
            </c:numRef>
          </c:val>
        </c:ser>
        <c:ser>
          <c:idx val="2"/>
          <c:order val="1"/>
          <c:tx>
            <c:strRef>
              <c:f>データ!$T$7</c:f>
              <c:strCache>
                <c:ptCount val="1"/>
                <c:pt idx="0">
                  <c:v>目標</c:v>
                </c:pt>
              </c:strCache>
            </c:strRef>
          </c:tx>
          <c:cat>
            <c:numRef>
              <c:f>データ!$A$8:$A$31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データ!$T$8:$T$31</c:f>
              <c:numCache>
                <c:formatCode>"¥"#,##0;\-"¥"#,##0</c:formatCode>
                <c:ptCount val="24"/>
                <c:pt idx="0">
                  <c:v>500</c:v>
                </c:pt>
                <c:pt idx="1">
                  <c:v>500</c:v>
                </c:pt>
                <c:pt idx="2">
                  <c:v>500</c:v>
                </c:pt>
                <c:pt idx="3">
                  <c:v>500</c:v>
                </c:pt>
                <c:pt idx="4">
                  <c:v>500</c:v>
                </c:pt>
                <c:pt idx="5">
                  <c:v>500</c:v>
                </c:pt>
                <c:pt idx="6">
                  <c:v>500</c:v>
                </c:pt>
                <c:pt idx="7">
                  <c:v>500</c:v>
                </c:pt>
                <c:pt idx="8">
                  <c:v>500</c:v>
                </c:pt>
                <c:pt idx="9">
                  <c:v>500</c:v>
                </c:pt>
                <c:pt idx="10">
                  <c:v>500</c:v>
                </c:pt>
                <c:pt idx="11">
                  <c:v>500</c:v>
                </c:pt>
                <c:pt idx="12">
                  <c:v>500</c:v>
                </c:pt>
                <c:pt idx="13">
                  <c:v>500</c:v>
                </c:pt>
                <c:pt idx="14">
                  <c:v>500</c:v>
                </c:pt>
                <c:pt idx="15">
                  <c:v>500</c:v>
                </c:pt>
                <c:pt idx="16">
                  <c:v>500</c:v>
                </c:pt>
                <c:pt idx="17">
                  <c:v>500</c:v>
                </c:pt>
                <c:pt idx="18">
                  <c:v>600</c:v>
                </c:pt>
                <c:pt idx="19">
                  <c:v>600</c:v>
                </c:pt>
                <c:pt idx="20">
                  <c:v>600</c:v>
                </c:pt>
                <c:pt idx="21">
                  <c:v>600</c:v>
                </c:pt>
                <c:pt idx="22">
                  <c:v>600</c:v>
                </c:pt>
                <c:pt idx="23">
                  <c:v>600</c:v>
                </c:pt>
              </c:numCache>
            </c:numRef>
          </c:val>
        </c:ser>
        <c:axId val="131870720"/>
        <c:axId val="131872256"/>
      </c:barChart>
      <c:dateAx>
        <c:axId val="131870720"/>
        <c:scaling>
          <c:orientation val="minMax"/>
        </c:scaling>
        <c:axPos val="b"/>
        <c:numFmt formatCode="[$-409]mmm\-yy;@" sourceLinked="0"/>
        <c:tickLblPos val="nextTo"/>
        <c:crossAx val="131872256"/>
        <c:crosses val="autoZero"/>
        <c:auto val="1"/>
        <c:lblOffset val="100"/>
      </c:dateAx>
      <c:valAx>
        <c:axId val="131872256"/>
        <c:scaling>
          <c:orientation val="minMax"/>
        </c:scaling>
        <c:axPos val="l"/>
        <c:majorGridlines/>
        <c:numFmt formatCode="&quot;¥&quot;#,##0.00;\-&quot;¥&quot;#,##0.00" sourceLinked="1"/>
        <c:tickLblPos val="nextTo"/>
        <c:crossAx val="131870720"/>
        <c:crosses val="autoZero"/>
        <c:crossBetween val="between"/>
      </c:valAx>
    </c:plotArea>
    <c:legend>
      <c:legendPos val="r"/>
      <c:layout/>
    </c:legend>
    <c:plotVisOnly val="1"/>
  </c:chart>
  <c:printSettings>
    <c:headerFooter/>
    <c:pageMargins b="0.75000000000000089" l="0.70000000000000062" r="0.70000000000000062" t="0.75000000000000089"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ja-JP"/>
  <c:chart>
    <c:plotArea>
      <c:layout/>
      <c:lineChart>
        <c:grouping val="standard"/>
        <c:ser>
          <c:idx val="0"/>
          <c:order val="0"/>
          <c:tx>
            <c:strRef>
              <c:f>データ!$P$7</c:f>
              <c:strCache>
                <c:ptCount val="1"/>
                <c:pt idx="0">
                  <c:v>CV数</c:v>
                </c:pt>
              </c:strCache>
            </c:strRef>
          </c:tx>
          <c:trendline>
            <c:spPr>
              <a:ln w="9525" cap="flat" cmpd="sng" algn="ctr">
                <a:solidFill>
                  <a:schemeClr val="accent1">
                    <a:shade val="95000"/>
                    <a:satMod val="105000"/>
                  </a:schemeClr>
                </a:solidFill>
                <a:prstDash val="lgDashDotDot"/>
              </a:ln>
              <a:effectLst/>
            </c:spPr>
            <c:trendlineType val="exp"/>
          </c:trendline>
          <c:cat>
            <c:numRef>
              <c:f>データ!$W$8:$W$31</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データ!$P$8:$P$31</c:f>
              <c:numCache>
                <c:formatCode>#,##0_ </c:formatCode>
                <c:ptCount val="24"/>
                <c:pt idx="0">
                  <c:v>2180</c:v>
                </c:pt>
                <c:pt idx="1">
                  <c:v>1840</c:v>
                </c:pt>
                <c:pt idx="2">
                  <c:v>2200</c:v>
                </c:pt>
                <c:pt idx="3">
                  <c:v>3120</c:v>
                </c:pt>
                <c:pt idx="4">
                  <c:v>3450</c:v>
                </c:pt>
                <c:pt idx="5">
                  <c:v>1820</c:v>
                </c:pt>
                <c:pt idx="6">
                  <c:v>1640</c:v>
                </c:pt>
                <c:pt idx="7">
                  <c:v>1650</c:v>
                </c:pt>
                <c:pt idx="8">
                  <c:v>2540</c:v>
                </c:pt>
                <c:pt idx="9">
                  <c:v>1830</c:v>
                </c:pt>
                <c:pt idx="10">
                  <c:v>1920</c:v>
                </c:pt>
                <c:pt idx="11">
                  <c:v>3110</c:v>
                </c:pt>
                <c:pt idx="12">
                  <c:v>1980</c:v>
                </c:pt>
                <c:pt idx="13">
                  <c:v>2640</c:v>
                </c:pt>
                <c:pt idx="14">
                  <c:v>2210</c:v>
                </c:pt>
                <c:pt idx="15">
                  <c:v>2820</c:v>
                </c:pt>
                <c:pt idx="16">
                  <c:v>4800</c:v>
                </c:pt>
                <c:pt idx="17">
                  <c:v>2140</c:v>
                </c:pt>
                <c:pt idx="18">
                  <c:v>1980</c:v>
                </c:pt>
                <c:pt idx="19">
                  <c:v>1890</c:v>
                </c:pt>
                <c:pt idx="20">
                  <c:v>2810</c:v>
                </c:pt>
                <c:pt idx="21">
                  <c:v>1890</c:v>
                </c:pt>
              </c:numCache>
            </c:numRef>
          </c:val>
        </c:ser>
        <c:marker val="1"/>
        <c:axId val="132009984"/>
        <c:axId val="132011520"/>
      </c:lineChart>
      <c:lineChart>
        <c:grouping val="standard"/>
        <c:ser>
          <c:idx val="1"/>
          <c:order val="1"/>
          <c:tx>
            <c:strRef>
              <c:f>データ!$Q$7</c:f>
              <c:strCache>
                <c:ptCount val="1"/>
                <c:pt idx="0">
                  <c:v>CV率</c:v>
                </c:pt>
              </c:strCache>
            </c:strRef>
          </c:tx>
          <c:trendline>
            <c:spPr>
              <a:ln w="9525" cap="flat" cmpd="sng" algn="ctr">
                <a:solidFill>
                  <a:schemeClr val="accent2">
                    <a:shade val="95000"/>
                    <a:satMod val="105000"/>
                  </a:schemeClr>
                </a:solidFill>
                <a:prstDash val="lgDashDotDot"/>
              </a:ln>
              <a:effectLst/>
            </c:spPr>
            <c:trendlineType val="exp"/>
          </c:trendline>
          <c:val>
            <c:numRef>
              <c:f>データ!$Q$8:$Q$31</c:f>
              <c:numCache>
                <c:formatCode>0.00%</c:formatCode>
                <c:ptCount val="24"/>
                <c:pt idx="0">
                  <c:v>2.1347434390912651E-2</c:v>
                </c:pt>
                <c:pt idx="1">
                  <c:v>1.9997826323225738E-2</c:v>
                </c:pt>
                <c:pt idx="2">
                  <c:v>1.7750381229778685E-2</c:v>
                </c:pt>
                <c:pt idx="3">
                  <c:v>2.0231494990759654E-2</c:v>
                </c:pt>
                <c:pt idx="4">
                  <c:v>2.4058241865524889E-2</c:v>
                </c:pt>
                <c:pt idx="5">
                  <c:v>2.1661509164484647E-2</c:v>
                </c:pt>
                <c:pt idx="6">
                  <c:v>1.7746997078238284E-2</c:v>
                </c:pt>
                <c:pt idx="7">
                  <c:v>1.9416333254883501E-2</c:v>
                </c:pt>
                <c:pt idx="8">
                  <c:v>2.4600246002460024E-2</c:v>
                </c:pt>
                <c:pt idx="9">
                  <c:v>1.9868843915573701E-2</c:v>
                </c:pt>
                <c:pt idx="10">
                  <c:v>1.962447744718256E-2</c:v>
                </c:pt>
                <c:pt idx="11">
                  <c:v>2.0308214705498238E-2</c:v>
                </c:pt>
                <c:pt idx="12">
                  <c:v>1.9833915996353764E-2</c:v>
                </c:pt>
                <c:pt idx="13">
                  <c:v>2.0575169511339725E-2</c:v>
                </c:pt>
                <c:pt idx="14">
                  <c:v>1.7247972777860159E-2</c:v>
                </c:pt>
                <c:pt idx="15">
                  <c:v>1.8396383349316005E-2</c:v>
                </c:pt>
                <c:pt idx="16">
                  <c:v>3.2346757237586933E-2</c:v>
                </c:pt>
                <c:pt idx="17">
                  <c:v>1.9489804282292512E-2</c:v>
                </c:pt>
                <c:pt idx="18">
                  <c:v>1.7847485127095726E-2</c:v>
                </c:pt>
                <c:pt idx="19">
                  <c:v>1.9067027157903232E-2</c:v>
                </c:pt>
                <c:pt idx="20">
                  <c:v>2.3334994187012126E-2</c:v>
                </c:pt>
                <c:pt idx="21">
                  <c:v>1.5614027840885621E-2</c:v>
                </c:pt>
              </c:numCache>
            </c:numRef>
          </c:val>
        </c:ser>
        <c:marker val="1"/>
        <c:axId val="132018944"/>
        <c:axId val="132013056"/>
      </c:lineChart>
      <c:dateAx>
        <c:axId val="132009984"/>
        <c:scaling>
          <c:orientation val="minMax"/>
        </c:scaling>
        <c:axPos val="b"/>
        <c:numFmt formatCode="[$-409]mmm\-yy;@" sourceLinked="0"/>
        <c:tickLblPos val="nextTo"/>
        <c:crossAx val="132011520"/>
        <c:crosses val="autoZero"/>
        <c:auto val="1"/>
        <c:lblOffset val="100"/>
      </c:dateAx>
      <c:valAx>
        <c:axId val="132011520"/>
        <c:scaling>
          <c:orientation val="minMax"/>
          <c:max val="7000"/>
        </c:scaling>
        <c:axPos val="l"/>
        <c:majorGridlines/>
        <c:numFmt formatCode="#,##0_ " sourceLinked="1"/>
        <c:tickLblPos val="nextTo"/>
        <c:crossAx val="132009984"/>
        <c:crosses val="autoZero"/>
        <c:crossBetween val="between"/>
      </c:valAx>
      <c:valAx>
        <c:axId val="132013056"/>
        <c:scaling>
          <c:orientation val="minMax"/>
        </c:scaling>
        <c:axPos val="r"/>
        <c:numFmt formatCode="0.00%" sourceLinked="1"/>
        <c:tickLblPos val="nextTo"/>
        <c:crossAx val="132018944"/>
        <c:crosses val="max"/>
        <c:crossBetween val="between"/>
      </c:valAx>
      <c:catAx>
        <c:axId val="132018944"/>
        <c:scaling>
          <c:orientation val="minMax"/>
        </c:scaling>
        <c:delete val="1"/>
        <c:axPos val="b"/>
        <c:tickLblPos val="nextTo"/>
        <c:crossAx val="132013056"/>
        <c:crosses val="autoZero"/>
        <c:auto val="1"/>
        <c:lblAlgn val="ctr"/>
        <c:lblOffset val="100"/>
      </c:catAx>
    </c:plotArea>
    <c:legend>
      <c:legendPos val="r"/>
      <c:layout/>
    </c:legend>
    <c:plotVisOnly val="1"/>
  </c:chart>
  <c:printSettings>
    <c:headerFooter/>
    <c:pageMargins b="0.75000000000000056" l="0.70000000000000051" r="0.70000000000000051" t="0.75000000000000056" header="0.30000000000000027" footer="0.30000000000000027"/>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ja-JP"/>
  <c:chart>
    <c:plotArea>
      <c:layout/>
      <c:barChart>
        <c:barDir val="col"/>
        <c:grouping val="stacked"/>
        <c:ser>
          <c:idx val="0"/>
          <c:order val="0"/>
          <c:tx>
            <c:strRef>
              <c:f>データ!$B$76</c:f>
              <c:strCache>
                <c:ptCount val="1"/>
                <c:pt idx="0">
                  <c:v>SEO流入</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データ!$B$77:$B$100</c:f>
              <c:numCache>
                <c:formatCode>#,##0;[Red]\-#,##0</c:formatCode>
                <c:ptCount val="24"/>
                <c:pt idx="0">
                  <c:v>24124</c:v>
                </c:pt>
                <c:pt idx="1">
                  <c:v>21402</c:v>
                </c:pt>
                <c:pt idx="2">
                  <c:v>26530</c:v>
                </c:pt>
                <c:pt idx="3">
                  <c:v>20121</c:v>
                </c:pt>
                <c:pt idx="4">
                  <c:v>27530</c:v>
                </c:pt>
                <c:pt idx="5">
                  <c:v>24031</c:v>
                </c:pt>
                <c:pt idx="6">
                  <c:v>25099</c:v>
                </c:pt>
                <c:pt idx="7">
                  <c:v>20009</c:v>
                </c:pt>
                <c:pt idx="8">
                  <c:v>23785</c:v>
                </c:pt>
                <c:pt idx="9">
                  <c:v>22431</c:v>
                </c:pt>
                <c:pt idx="10">
                  <c:v>28429</c:v>
                </c:pt>
                <c:pt idx="11">
                  <c:v>26717</c:v>
                </c:pt>
                <c:pt idx="12">
                  <c:v>24718</c:v>
                </c:pt>
                <c:pt idx="13">
                  <c:v>25629</c:v>
                </c:pt>
                <c:pt idx="14">
                  <c:v>23628</c:v>
                </c:pt>
                <c:pt idx="15">
                  <c:v>24618</c:v>
                </c:pt>
                <c:pt idx="16">
                  <c:v>25793</c:v>
                </c:pt>
                <c:pt idx="17">
                  <c:v>27493</c:v>
                </c:pt>
                <c:pt idx="18">
                  <c:v>28372</c:v>
                </c:pt>
                <c:pt idx="19">
                  <c:v>26719</c:v>
                </c:pt>
                <c:pt idx="20">
                  <c:v>29718</c:v>
                </c:pt>
                <c:pt idx="21">
                  <c:v>28789</c:v>
                </c:pt>
              </c:numCache>
            </c:numRef>
          </c:val>
        </c:ser>
        <c:ser>
          <c:idx val="1"/>
          <c:order val="1"/>
          <c:tx>
            <c:strRef>
              <c:f>データ!$D$76</c:f>
              <c:strCache>
                <c:ptCount val="1"/>
                <c:pt idx="0">
                  <c:v>Adwords流入</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データ!$D$77:$D$100</c:f>
              <c:numCache>
                <c:formatCode>#,##0;[Red]\-#,##0</c:formatCode>
                <c:ptCount val="24"/>
                <c:pt idx="0">
                  <c:v>16931</c:v>
                </c:pt>
                <c:pt idx="1">
                  <c:v>15858</c:v>
                </c:pt>
                <c:pt idx="2">
                  <c:v>21012</c:v>
                </c:pt>
                <c:pt idx="3">
                  <c:v>50231</c:v>
                </c:pt>
                <c:pt idx="4">
                  <c:v>48090</c:v>
                </c:pt>
                <c:pt idx="5">
                  <c:v>17316</c:v>
                </c:pt>
                <c:pt idx="6">
                  <c:v>18321</c:v>
                </c:pt>
                <c:pt idx="7">
                  <c:v>15196</c:v>
                </c:pt>
                <c:pt idx="8">
                  <c:v>19121</c:v>
                </c:pt>
                <c:pt idx="9">
                  <c:v>19422</c:v>
                </c:pt>
                <c:pt idx="10">
                  <c:v>19935</c:v>
                </c:pt>
                <c:pt idx="11">
                  <c:v>58310</c:v>
                </c:pt>
                <c:pt idx="12">
                  <c:v>17638</c:v>
                </c:pt>
                <c:pt idx="13">
                  <c:v>19105</c:v>
                </c:pt>
                <c:pt idx="14">
                  <c:v>31209</c:v>
                </c:pt>
                <c:pt idx="15">
                  <c:v>48438</c:v>
                </c:pt>
                <c:pt idx="16">
                  <c:v>41120</c:v>
                </c:pt>
                <c:pt idx="17">
                  <c:v>30244</c:v>
                </c:pt>
                <c:pt idx="18">
                  <c:v>25932</c:v>
                </c:pt>
                <c:pt idx="19">
                  <c:v>18784</c:v>
                </c:pt>
                <c:pt idx="20">
                  <c:v>40123</c:v>
                </c:pt>
                <c:pt idx="21">
                  <c:v>20265</c:v>
                </c:pt>
              </c:numCache>
            </c:numRef>
          </c:val>
        </c:ser>
        <c:ser>
          <c:idx val="2"/>
          <c:order val="2"/>
          <c:tx>
            <c:strRef>
              <c:f>データ!$F$76</c:f>
              <c:strCache>
                <c:ptCount val="1"/>
                <c:pt idx="0">
                  <c:v>Overture流入</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データ!$F$77:$F$100</c:f>
              <c:numCache>
                <c:formatCode>#,##0;[Red]\-#,##0</c:formatCode>
                <c:ptCount val="24"/>
                <c:pt idx="0">
                  <c:v>9168.4829004678049</c:v>
                </c:pt>
                <c:pt idx="1">
                  <c:v>8706.0392170035193</c:v>
                </c:pt>
                <c:pt idx="2">
                  <c:v>10861.575918645991</c:v>
                </c:pt>
                <c:pt idx="3">
                  <c:v>15633</c:v>
                </c:pt>
                <c:pt idx="4">
                  <c:v>14855</c:v>
                </c:pt>
                <c:pt idx="5">
                  <c:v>5201</c:v>
                </c:pt>
                <c:pt idx="6">
                  <c:v>9395.1636685280573</c:v>
                </c:pt>
                <c:pt idx="7">
                  <c:v>8477.6460526676037</c:v>
                </c:pt>
                <c:pt idx="8">
                  <c:v>12102</c:v>
                </c:pt>
                <c:pt idx="9">
                  <c:v>10387.664412930962</c:v>
                </c:pt>
                <c:pt idx="10">
                  <c:v>10737.726341212281</c:v>
                </c:pt>
                <c:pt idx="11">
                  <c:v>19760</c:v>
                </c:pt>
                <c:pt idx="12">
                  <c:v>9779.4121196064225</c:v>
                </c:pt>
                <c:pt idx="13">
                  <c:v>9779.6970297971366</c:v>
                </c:pt>
                <c:pt idx="14">
                  <c:v>16083.528423406833</c:v>
                </c:pt>
                <c:pt idx="15">
                  <c:v>15312</c:v>
                </c:pt>
                <c:pt idx="16">
                  <c:v>14521</c:v>
                </c:pt>
                <c:pt idx="17">
                  <c:v>12120</c:v>
                </c:pt>
                <c:pt idx="18">
                  <c:v>13477.330931182658</c:v>
                </c:pt>
                <c:pt idx="19">
                  <c:v>10091.161896115371</c:v>
                </c:pt>
                <c:pt idx="20">
                  <c:v>12649.716273978183</c:v>
                </c:pt>
                <c:pt idx="21">
                  <c:v>10561.739101224224</c:v>
                </c:pt>
              </c:numCache>
            </c:numRef>
          </c:val>
        </c:ser>
        <c:ser>
          <c:idx val="3"/>
          <c:order val="3"/>
          <c:tx>
            <c:strRef>
              <c:f>データ!$H$76</c:f>
              <c:strCache>
                <c:ptCount val="1"/>
                <c:pt idx="0">
                  <c:v>Mail流入</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データ!$H$77:$H$100</c:f>
              <c:numCache>
                <c:formatCode>#,##0;[Red]\-#,##0</c:formatCode>
                <c:ptCount val="24"/>
                <c:pt idx="0">
                  <c:v>1849</c:v>
                </c:pt>
                <c:pt idx="1">
                  <c:v>1857.2043147831287</c:v>
                </c:pt>
                <c:pt idx="2">
                  <c:v>1857.712554320475</c:v>
                </c:pt>
                <c:pt idx="3">
                  <c:v>1946.1902752639114</c:v>
                </c:pt>
                <c:pt idx="4">
                  <c:v>2014.1957079617707</c:v>
                </c:pt>
                <c:pt idx="5">
                  <c:v>2026.2570697994458</c:v>
                </c:pt>
                <c:pt idx="6">
                  <c:v>2098.5665712299192</c:v>
                </c:pt>
                <c:pt idx="7">
                  <c:v>2132.8642283763461</c:v>
                </c:pt>
                <c:pt idx="8">
                  <c:v>2227.3114264183951</c:v>
                </c:pt>
                <c:pt idx="9">
                  <c:v>2264.0910843604606</c:v>
                </c:pt>
                <c:pt idx="10">
                  <c:v>2306.56086644382</c:v>
                </c:pt>
                <c:pt idx="11">
                  <c:v>2354.9672598792686</c:v>
                </c:pt>
                <c:pt idx="12">
                  <c:v>2444.6152100268359</c:v>
                </c:pt>
                <c:pt idx="13">
                  <c:v>2455.8759180571174</c:v>
                </c:pt>
                <c:pt idx="14">
                  <c:v>2456.9442511184034</c:v>
                </c:pt>
                <c:pt idx="15">
                  <c:v>2483.6763891084061</c:v>
                </c:pt>
                <c:pt idx="16">
                  <c:v>2550.0737461302278</c:v>
                </c:pt>
                <c:pt idx="17">
                  <c:v>2594.5422241063429</c:v>
                </c:pt>
                <c:pt idx="18">
                  <c:v>2604.9843208536731</c:v>
                </c:pt>
                <c:pt idx="19">
                  <c:v>2608.1783484955267</c:v>
                </c:pt>
                <c:pt idx="20">
                  <c:v>2663.9437144192643</c:v>
                </c:pt>
                <c:pt idx="21">
                  <c:v>2703.0604904639358</c:v>
                </c:pt>
              </c:numCache>
            </c:numRef>
          </c:val>
        </c:ser>
        <c:ser>
          <c:idx val="4"/>
          <c:order val="4"/>
          <c:tx>
            <c:strRef>
              <c:f>データ!$J$76</c:f>
              <c:strCache>
                <c:ptCount val="1"/>
                <c:pt idx="0">
                  <c:v>プロモ流入</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データ!$J$77:$J$100</c:f>
              <c:numCache>
                <c:formatCode>#,##0;[Red]\-#,##0</c:formatCode>
                <c:ptCount val="24"/>
                <c:pt idx="0">
                  <c:v>8310</c:v>
                </c:pt>
                <c:pt idx="1">
                  <c:v>7213</c:v>
                </c:pt>
                <c:pt idx="2">
                  <c:v>6902</c:v>
                </c:pt>
                <c:pt idx="3">
                  <c:v>7205</c:v>
                </c:pt>
                <c:pt idx="4">
                  <c:v>8210</c:v>
                </c:pt>
                <c:pt idx="5">
                  <c:v>8312</c:v>
                </c:pt>
                <c:pt idx="6">
                  <c:v>7290</c:v>
                </c:pt>
                <c:pt idx="7">
                  <c:v>7930</c:v>
                </c:pt>
                <c:pt idx="8">
                  <c:v>9475</c:v>
                </c:pt>
                <c:pt idx="9">
                  <c:v>9878</c:v>
                </c:pt>
                <c:pt idx="10">
                  <c:v>9195</c:v>
                </c:pt>
                <c:pt idx="11">
                  <c:v>10295</c:v>
                </c:pt>
                <c:pt idx="12">
                  <c:v>9993</c:v>
                </c:pt>
                <c:pt idx="13">
                  <c:v>9745</c:v>
                </c:pt>
                <c:pt idx="14">
                  <c:v>11932</c:v>
                </c:pt>
                <c:pt idx="15">
                  <c:v>11921</c:v>
                </c:pt>
                <c:pt idx="16">
                  <c:v>10210</c:v>
                </c:pt>
                <c:pt idx="17">
                  <c:v>10208</c:v>
                </c:pt>
                <c:pt idx="18">
                  <c:v>12100</c:v>
                </c:pt>
                <c:pt idx="19">
                  <c:v>10329</c:v>
                </c:pt>
                <c:pt idx="20">
                  <c:v>11943</c:v>
                </c:pt>
                <c:pt idx="21">
                  <c:v>10210</c:v>
                </c:pt>
              </c:numCache>
            </c:numRef>
          </c:val>
        </c:ser>
        <c:ser>
          <c:idx val="5"/>
          <c:order val="5"/>
          <c:tx>
            <c:strRef>
              <c:f>データ!$M$76</c:f>
              <c:strCache>
                <c:ptCount val="1"/>
                <c:pt idx="0">
                  <c:v>その他流入</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データ!$M$77:$M$100</c:f>
              <c:numCache>
                <c:formatCode>#,##0_ </c:formatCode>
                <c:ptCount val="24"/>
                <c:pt idx="0">
                  <c:v>41737.517099532197</c:v>
                </c:pt>
                <c:pt idx="1">
                  <c:v>36973.756468213352</c:v>
                </c:pt>
                <c:pt idx="2">
                  <c:v>56777.711527033534</c:v>
                </c:pt>
                <c:pt idx="3">
                  <c:v>59078.809724736086</c:v>
                </c:pt>
                <c:pt idx="4">
                  <c:v>42702.804292038229</c:v>
                </c:pt>
                <c:pt idx="5">
                  <c:v>27133.742930200555</c:v>
                </c:pt>
                <c:pt idx="6">
                  <c:v>30206.26976024203</c:v>
                </c:pt>
                <c:pt idx="7">
                  <c:v>31234.489718956051</c:v>
                </c:pt>
                <c:pt idx="8">
                  <c:v>36540.688573581603</c:v>
                </c:pt>
                <c:pt idx="9">
                  <c:v>27721.244502708578</c:v>
                </c:pt>
                <c:pt idx="10">
                  <c:v>27233.712792343897</c:v>
                </c:pt>
                <c:pt idx="11">
                  <c:v>35703.032740120732</c:v>
                </c:pt>
                <c:pt idx="12">
                  <c:v>35255.97267036674</c:v>
                </c:pt>
                <c:pt idx="13">
                  <c:v>61595.427052145737</c:v>
                </c:pt>
                <c:pt idx="14">
                  <c:v>42821.527325474766</c:v>
                </c:pt>
                <c:pt idx="15">
                  <c:v>50518.323610891595</c:v>
                </c:pt>
                <c:pt idx="16">
                  <c:v>54197.926253869773</c:v>
                </c:pt>
                <c:pt idx="17">
                  <c:v>27141.457775893658</c:v>
                </c:pt>
                <c:pt idx="18">
                  <c:v>28453.684747963664</c:v>
                </c:pt>
                <c:pt idx="19">
                  <c:v>30592.659755389104</c:v>
                </c:pt>
                <c:pt idx="20">
                  <c:v>23322.340011602551</c:v>
                </c:pt>
                <c:pt idx="21">
                  <c:v>48516.200408311845</c:v>
                </c:pt>
              </c:numCache>
            </c:numRef>
          </c:val>
        </c:ser>
        <c:overlap val="100"/>
        <c:axId val="132054400"/>
        <c:axId val="131945600"/>
      </c:barChart>
      <c:dateAx>
        <c:axId val="132054400"/>
        <c:scaling>
          <c:orientation val="minMax"/>
        </c:scaling>
        <c:axPos val="b"/>
        <c:numFmt formatCode="[$-409]mmm\-yy;@" sourceLinked="0"/>
        <c:tickLblPos val="nextTo"/>
        <c:crossAx val="131945600"/>
        <c:crosses val="autoZero"/>
        <c:auto val="1"/>
        <c:lblOffset val="100"/>
      </c:dateAx>
      <c:valAx>
        <c:axId val="131945600"/>
        <c:scaling>
          <c:orientation val="minMax"/>
        </c:scaling>
        <c:axPos val="l"/>
        <c:majorGridlines/>
        <c:numFmt formatCode="#,##0;[Red]\-#,##0" sourceLinked="1"/>
        <c:tickLblPos val="nextTo"/>
        <c:crossAx val="132054400"/>
        <c:crosses val="autoZero"/>
        <c:crossBetween val="between"/>
      </c:valAx>
    </c:plotArea>
    <c:legend>
      <c:legendPos val="r"/>
      <c:layout/>
    </c:legend>
    <c:plotVisOnly val="1"/>
  </c:chart>
  <c:printSettings>
    <c:headerFooter/>
    <c:pageMargins b="0.75000000000000056" l="0.70000000000000051" r="0.70000000000000051" t="0.75000000000000056" header="0.30000000000000027" footer="0.30000000000000027"/>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ja-JP"/>
  <c:chart>
    <c:plotArea>
      <c:layout/>
      <c:barChart>
        <c:barDir val="col"/>
        <c:grouping val="stacked"/>
        <c:ser>
          <c:idx val="0"/>
          <c:order val="0"/>
          <c:tx>
            <c:strRef>
              <c:f>データ!$C$76</c:f>
              <c:strCache>
                <c:ptCount val="1"/>
                <c:pt idx="0">
                  <c:v>SEO CV数</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データ!$C$77:$C$100</c:f>
              <c:numCache>
                <c:formatCode>#,##0;[Red]\-#,##0</c:formatCode>
                <c:ptCount val="24"/>
                <c:pt idx="0">
                  <c:v>860.858723540754</c:v>
                </c:pt>
                <c:pt idx="1">
                  <c:v>780.12860732705587</c:v>
                </c:pt>
                <c:pt idx="2">
                  <c:v>992.96484947600698</c:v>
                </c:pt>
                <c:pt idx="3">
                  <c:v>719.45051550709286</c:v>
                </c:pt>
                <c:pt idx="4">
                  <c:v>1104.9484628454429</c:v>
                </c:pt>
                <c:pt idx="5">
                  <c:v>867</c:v>
                </c:pt>
                <c:pt idx="6">
                  <c:v>886</c:v>
                </c:pt>
                <c:pt idx="7">
                  <c:v>837.19046847202219</c:v>
                </c:pt>
                <c:pt idx="8">
                  <c:v>925</c:v>
                </c:pt>
                <c:pt idx="9">
                  <c:v>835.93814354225015</c:v>
                </c:pt>
                <c:pt idx="10">
                  <c:v>927</c:v>
                </c:pt>
                <c:pt idx="11">
                  <c:v>1040.9304595728493</c:v>
                </c:pt>
                <c:pt idx="12">
                  <c:v>866.63227953687999</c:v>
                </c:pt>
                <c:pt idx="13">
                  <c:v>950.25981093272469</c:v>
                </c:pt>
                <c:pt idx="14">
                  <c:v>847</c:v>
                </c:pt>
                <c:pt idx="15">
                  <c:v>946.38453485417494</c:v>
                </c:pt>
                <c:pt idx="16">
                  <c:v>1015.8801347547899</c:v>
                </c:pt>
                <c:pt idx="17">
                  <c:v>863</c:v>
                </c:pt>
                <c:pt idx="18">
                  <c:v>1002.5571919741939</c:v>
                </c:pt>
                <c:pt idx="19">
                  <c:v>951</c:v>
                </c:pt>
                <c:pt idx="20">
                  <c:v>1141</c:v>
                </c:pt>
                <c:pt idx="21">
                  <c:v>884</c:v>
                </c:pt>
              </c:numCache>
            </c:numRef>
          </c:val>
        </c:ser>
        <c:ser>
          <c:idx val="1"/>
          <c:order val="1"/>
          <c:tx>
            <c:strRef>
              <c:f>データ!$E$76</c:f>
              <c:strCache>
                <c:ptCount val="1"/>
                <c:pt idx="0">
                  <c:v>Adwords CV数</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データ!$E$77:$E$100</c:f>
              <c:numCache>
                <c:formatCode>#,##0;[Red]\-#,##0</c:formatCode>
                <c:ptCount val="24"/>
                <c:pt idx="0">
                  <c:v>412.49045472638988</c:v>
                </c:pt>
                <c:pt idx="1">
                  <c:v>387.20395693510443</c:v>
                </c:pt>
                <c:pt idx="2">
                  <c:v>210.27167534750839</c:v>
                </c:pt>
                <c:pt idx="3">
                  <c:v>829</c:v>
                </c:pt>
                <c:pt idx="4">
                  <c:v>690</c:v>
                </c:pt>
                <c:pt idx="5">
                  <c:v>312</c:v>
                </c:pt>
                <c:pt idx="6">
                  <c:v>333.72706671694993</c:v>
                </c:pt>
                <c:pt idx="7">
                  <c:v>216</c:v>
                </c:pt>
                <c:pt idx="8">
                  <c:v>439.47139449425254</c:v>
                </c:pt>
                <c:pt idx="9">
                  <c:v>399</c:v>
                </c:pt>
                <c:pt idx="10">
                  <c:v>388.50459348385743</c:v>
                </c:pt>
                <c:pt idx="11">
                  <c:v>921</c:v>
                </c:pt>
                <c:pt idx="12">
                  <c:v>314.99532996041302</c:v>
                </c:pt>
                <c:pt idx="13">
                  <c:v>302</c:v>
                </c:pt>
                <c:pt idx="14">
                  <c:v>321</c:v>
                </c:pt>
                <c:pt idx="15">
                  <c:v>684</c:v>
                </c:pt>
                <c:pt idx="16">
                  <c:v>612</c:v>
                </c:pt>
                <c:pt idx="17">
                  <c:v>339</c:v>
                </c:pt>
                <c:pt idx="18">
                  <c:v>315</c:v>
                </c:pt>
                <c:pt idx="19">
                  <c:v>292.69688194867035</c:v>
                </c:pt>
                <c:pt idx="20">
                  <c:v>595</c:v>
                </c:pt>
                <c:pt idx="21">
                  <c:v>283</c:v>
                </c:pt>
              </c:numCache>
            </c:numRef>
          </c:val>
        </c:ser>
        <c:ser>
          <c:idx val="2"/>
          <c:order val="2"/>
          <c:tx>
            <c:strRef>
              <c:f>データ!$G$76</c:f>
              <c:strCache>
                <c:ptCount val="1"/>
                <c:pt idx="0">
                  <c:v>Overture CV数</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データ!$G$77:$G$100</c:f>
              <c:numCache>
                <c:formatCode>#,##0;[Red]\-#,##0</c:formatCode>
                <c:ptCount val="24"/>
                <c:pt idx="0">
                  <c:v>102.84782708657184</c:v>
                </c:pt>
                <c:pt idx="1">
                  <c:v>117.77629098801383</c:v>
                </c:pt>
                <c:pt idx="2">
                  <c:v>157.00542974950474</c:v>
                </c:pt>
                <c:pt idx="3">
                  <c:v>206.13952042114101</c:v>
                </c:pt>
                <c:pt idx="4">
                  <c:v>188.3141033137135</c:v>
                </c:pt>
                <c:pt idx="5">
                  <c:v>56</c:v>
                </c:pt>
                <c:pt idx="6">
                  <c:v>74</c:v>
                </c:pt>
                <c:pt idx="7">
                  <c:v>76</c:v>
                </c:pt>
                <c:pt idx="8">
                  <c:v>132.75233385329034</c:v>
                </c:pt>
                <c:pt idx="9">
                  <c:v>121</c:v>
                </c:pt>
                <c:pt idx="10">
                  <c:v>132.4027329364967</c:v>
                </c:pt>
                <c:pt idx="11">
                  <c:v>281</c:v>
                </c:pt>
                <c:pt idx="12">
                  <c:v>120.93582075779148</c:v>
                </c:pt>
                <c:pt idx="13">
                  <c:v>143.90397932284975</c:v>
                </c:pt>
                <c:pt idx="14">
                  <c:v>172.20725198452573</c:v>
                </c:pt>
                <c:pt idx="15">
                  <c:v>181.86038381391154</c:v>
                </c:pt>
                <c:pt idx="16">
                  <c:v>185.30570243637555</c:v>
                </c:pt>
                <c:pt idx="17">
                  <c:v>159.49177406229123</c:v>
                </c:pt>
                <c:pt idx="18">
                  <c:v>143.66116418212599</c:v>
                </c:pt>
                <c:pt idx="19">
                  <c:v>110</c:v>
                </c:pt>
                <c:pt idx="20">
                  <c:v>124</c:v>
                </c:pt>
                <c:pt idx="21">
                  <c:v>101</c:v>
                </c:pt>
              </c:numCache>
            </c:numRef>
          </c:val>
        </c:ser>
        <c:ser>
          <c:idx val="3"/>
          <c:order val="3"/>
          <c:tx>
            <c:strRef>
              <c:f>データ!$I$76</c:f>
              <c:strCache>
                <c:ptCount val="1"/>
                <c:pt idx="0">
                  <c:v>Mail CV数</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データ!$I$77:$I$100</c:f>
              <c:numCache>
                <c:formatCode>#,##0;[Red]\-#,##0</c:formatCode>
                <c:ptCount val="24"/>
                <c:pt idx="0">
                  <c:v>141.34903381321806</c:v>
                </c:pt>
                <c:pt idx="1">
                  <c:v>160.23269291412322</c:v>
                </c:pt>
                <c:pt idx="2">
                  <c:v>207.10125111798754</c:v>
                </c:pt>
                <c:pt idx="3">
                  <c:v>185.15585920477503</c:v>
                </c:pt>
                <c:pt idx="4">
                  <c:v>188.78877379718926</c:v>
                </c:pt>
                <c:pt idx="5">
                  <c:v>128</c:v>
                </c:pt>
                <c:pt idx="6">
                  <c:v>110</c:v>
                </c:pt>
                <c:pt idx="7">
                  <c:v>121</c:v>
                </c:pt>
                <c:pt idx="8">
                  <c:v>213.21659233996789</c:v>
                </c:pt>
                <c:pt idx="9">
                  <c:v>142.9727786086348</c:v>
                </c:pt>
                <c:pt idx="10">
                  <c:v>164</c:v>
                </c:pt>
                <c:pt idx="11">
                  <c:v>204</c:v>
                </c:pt>
                <c:pt idx="12">
                  <c:v>171.19325209754049</c:v>
                </c:pt>
                <c:pt idx="13">
                  <c:v>189</c:v>
                </c:pt>
                <c:pt idx="14">
                  <c:v>170.83132898195316</c:v>
                </c:pt>
                <c:pt idx="15">
                  <c:v>167.97012472802854</c:v>
                </c:pt>
                <c:pt idx="16">
                  <c:v>258</c:v>
                </c:pt>
                <c:pt idx="17">
                  <c:v>200.97097062549443</c:v>
                </c:pt>
                <c:pt idx="18">
                  <c:v>197</c:v>
                </c:pt>
                <c:pt idx="19">
                  <c:v>182</c:v>
                </c:pt>
                <c:pt idx="20">
                  <c:v>235.72720160993123</c:v>
                </c:pt>
                <c:pt idx="21">
                  <c:v>110</c:v>
                </c:pt>
              </c:numCache>
            </c:numRef>
          </c:val>
        </c:ser>
        <c:ser>
          <c:idx val="4"/>
          <c:order val="4"/>
          <c:tx>
            <c:strRef>
              <c:f>データ!$K$76</c:f>
              <c:strCache>
                <c:ptCount val="1"/>
                <c:pt idx="0">
                  <c:v>プロモ CV数</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データ!$K$77:$K$100</c:f>
              <c:numCache>
                <c:formatCode>#,##0;[Red]\-#,##0</c:formatCode>
                <c:ptCount val="24"/>
                <c:pt idx="0">
                  <c:v>230.49029300306751</c:v>
                </c:pt>
                <c:pt idx="1">
                  <c:v>189.66352371313678</c:v>
                </c:pt>
                <c:pt idx="2">
                  <c:v>225.08592901587747</c:v>
                </c:pt>
                <c:pt idx="3">
                  <c:v>232.69102846444122</c:v>
                </c:pt>
                <c:pt idx="4">
                  <c:v>261.87980437325882</c:v>
                </c:pt>
                <c:pt idx="5">
                  <c:v>236.7847633419733</c:v>
                </c:pt>
                <c:pt idx="6">
                  <c:v>163</c:v>
                </c:pt>
                <c:pt idx="7">
                  <c:v>183</c:v>
                </c:pt>
                <c:pt idx="8">
                  <c:v>229.74045830445226</c:v>
                </c:pt>
                <c:pt idx="9">
                  <c:v>240.07423428416303</c:v>
                </c:pt>
                <c:pt idx="10">
                  <c:v>209</c:v>
                </c:pt>
                <c:pt idx="11">
                  <c:v>240.24577398169259</c:v>
                </c:pt>
                <c:pt idx="12">
                  <c:v>274.09557399559509</c:v>
                </c:pt>
                <c:pt idx="13">
                  <c:v>249</c:v>
                </c:pt>
                <c:pt idx="14">
                  <c:v>320.33212304734519</c:v>
                </c:pt>
                <c:pt idx="15">
                  <c:v>288.02512316380012</c:v>
                </c:pt>
                <c:pt idx="16">
                  <c:v>279.74703839678602</c:v>
                </c:pt>
                <c:pt idx="17">
                  <c:v>205.77979024389776</c:v>
                </c:pt>
                <c:pt idx="18">
                  <c:v>222</c:v>
                </c:pt>
                <c:pt idx="19">
                  <c:v>211</c:v>
                </c:pt>
                <c:pt idx="20">
                  <c:v>269.53766950315702</c:v>
                </c:pt>
                <c:pt idx="21">
                  <c:v>227</c:v>
                </c:pt>
              </c:numCache>
            </c:numRef>
          </c:val>
        </c:ser>
        <c:ser>
          <c:idx val="5"/>
          <c:order val="5"/>
          <c:tx>
            <c:strRef>
              <c:f>データ!$N$76</c:f>
              <c:strCache>
                <c:ptCount val="1"/>
                <c:pt idx="0">
                  <c:v>その他 CV数</c:v>
                </c:pt>
              </c:strCache>
            </c:strRef>
          </c:tx>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データ!$N$77:$N$100</c:f>
              <c:numCache>
                <c:formatCode>#,##0_ ;[Red]\-#,##0\ </c:formatCode>
                <c:ptCount val="24"/>
                <c:pt idx="0">
                  <c:v>431.96366782999877</c:v>
                </c:pt>
                <c:pt idx="1">
                  <c:v>204.99492812256602</c:v>
                </c:pt>
                <c:pt idx="2">
                  <c:v>407.57086529311493</c:v>
                </c:pt>
                <c:pt idx="3">
                  <c:v>947.56307640255</c:v>
                </c:pt>
                <c:pt idx="4">
                  <c:v>1016.0688556703956</c:v>
                </c:pt>
                <c:pt idx="5">
                  <c:v>220.2152366580267</c:v>
                </c:pt>
                <c:pt idx="6">
                  <c:v>73.272933283050065</c:v>
                </c:pt>
                <c:pt idx="7">
                  <c:v>216.80953152797781</c:v>
                </c:pt>
                <c:pt idx="8">
                  <c:v>599.81922100803695</c:v>
                </c:pt>
                <c:pt idx="9">
                  <c:v>91.014843564952002</c:v>
                </c:pt>
                <c:pt idx="10">
                  <c:v>99.092673579645862</c:v>
                </c:pt>
                <c:pt idx="11">
                  <c:v>422.82376644545838</c:v>
                </c:pt>
                <c:pt idx="12">
                  <c:v>232.14774365177976</c:v>
                </c:pt>
                <c:pt idx="13">
                  <c:v>796</c:v>
                </c:pt>
                <c:pt idx="14">
                  <c:v>378.6292959861758</c:v>
                </c:pt>
                <c:pt idx="15">
                  <c:v>551.75983344008489</c:v>
                </c:pt>
                <c:pt idx="16">
                  <c:v>2449</c:v>
                </c:pt>
                <c:pt idx="17">
                  <c:v>371.75746506831649</c:v>
                </c:pt>
                <c:pt idx="18">
                  <c:v>99.781643843680172</c:v>
                </c:pt>
                <c:pt idx="19">
                  <c:v>143.30311805132965</c:v>
                </c:pt>
                <c:pt idx="20">
                  <c:v>444.73512888691181</c:v>
                </c:pt>
                <c:pt idx="21">
                  <c:v>286</c:v>
                </c:pt>
              </c:numCache>
            </c:numRef>
          </c:val>
        </c:ser>
        <c:overlap val="100"/>
        <c:axId val="131985792"/>
        <c:axId val="131987328"/>
      </c:barChart>
      <c:dateAx>
        <c:axId val="131985792"/>
        <c:scaling>
          <c:orientation val="minMax"/>
        </c:scaling>
        <c:axPos val="b"/>
        <c:numFmt formatCode="[$-409]mmm\-yy;@" sourceLinked="0"/>
        <c:tickLblPos val="nextTo"/>
        <c:crossAx val="131987328"/>
        <c:crosses val="autoZero"/>
        <c:auto val="1"/>
        <c:lblOffset val="100"/>
      </c:dateAx>
      <c:valAx>
        <c:axId val="131987328"/>
        <c:scaling>
          <c:orientation val="minMax"/>
        </c:scaling>
        <c:axPos val="l"/>
        <c:majorGridlines/>
        <c:numFmt formatCode="#,##0;[Red]\-#,##0" sourceLinked="1"/>
        <c:tickLblPos val="nextTo"/>
        <c:crossAx val="131985792"/>
        <c:crosses val="autoZero"/>
        <c:crossBetween val="between"/>
      </c:valAx>
    </c:plotArea>
    <c:legend>
      <c:legendPos val="r"/>
      <c:layout/>
    </c:legend>
    <c:plotVisOnly val="1"/>
  </c:chart>
  <c:printSettings>
    <c:headerFooter/>
    <c:pageMargins b="0.75000000000000089" l="0.70000000000000062" r="0.70000000000000062" t="0.75000000000000089"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lang val="ja-JP"/>
  <c:chart>
    <c:plotArea>
      <c:layout/>
      <c:lineChart>
        <c:grouping val="standard"/>
        <c:ser>
          <c:idx val="1"/>
          <c:order val="0"/>
          <c:tx>
            <c:strRef>
              <c:f>データ!$R$75</c:f>
              <c:strCache>
                <c:ptCount val="1"/>
                <c:pt idx="0">
                  <c:v>SEO</c:v>
                </c:pt>
              </c:strCache>
            </c:strRef>
          </c:tx>
          <c:spPr>
            <a:ln>
              <a:solidFill>
                <a:srgbClr val="0070C0"/>
              </a:solidFill>
            </a:ln>
          </c:spPr>
          <c:marker>
            <c:spPr>
              <a:solidFill>
                <a:srgbClr val="0070C0"/>
              </a:solidFill>
              <a:ln>
                <a:solidFill>
                  <a:srgbClr val="0070C0"/>
                </a:solidFill>
              </a:ln>
            </c:spPr>
          </c:marker>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データ!$R$77:$R$98</c:f>
              <c:numCache>
                <c:formatCode>0.0%</c:formatCode>
                <c:ptCount val="22"/>
                <c:pt idx="0">
                  <c:v>3.5684742312251452E-2</c:v>
                </c:pt>
                <c:pt idx="1">
                  <c:v>3.6451201164706841E-2</c:v>
                </c:pt>
                <c:pt idx="2">
                  <c:v>3.7428000357180816E-2</c:v>
                </c:pt>
                <c:pt idx="3">
                  <c:v>3.5756200760752095E-2</c:v>
                </c:pt>
                <c:pt idx="4">
                  <c:v>4.0136159202522448E-2</c:v>
                </c:pt>
                <c:pt idx="5">
                  <c:v>3.6078398734967335E-2</c:v>
                </c:pt>
                <c:pt idx="6">
                  <c:v>3.5300211163791388E-2</c:v>
                </c:pt>
                <c:pt idx="7">
                  <c:v>4.1840695110801247E-2</c:v>
                </c:pt>
                <c:pt idx="8">
                  <c:v>3.8890056758461217E-2</c:v>
                </c:pt>
                <c:pt idx="9">
                  <c:v>3.7267092128850703E-2</c:v>
                </c:pt>
                <c:pt idx="10">
                  <c:v>3.2607548629920151E-2</c:v>
                </c:pt>
                <c:pt idx="11">
                  <c:v>3.896135268079684E-2</c:v>
                </c:pt>
                <c:pt idx="12">
                  <c:v>3.5060776743137796E-2</c:v>
                </c:pt>
                <c:pt idx="13">
                  <c:v>3.7077521984186845E-2</c:v>
                </c:pt>
                <c:pt idx="14">
                  <c:v>3.5847299813780258E-2</c:v>
                </c:pt>
                <c:pt idx="15">
                  <c:v>3.8442787182312733E-2</c:v>
                </c:pt>
                <c:pt idx="16">
                  <c:v>3.9385885114363972E-2</c:v>
                </c:pt>
                <c:pt idx="17">
                  <c:v>3.1389808314843781E-2</c:v>
                </c:pt>
                <c:pt idx="18">
                  <c:v>3.533614803236268E-2</c:v>
                </c:pt>
                <c:pt idx="19">
                  <c:v>3.559264942550245E-2</c:v>
                </c:pt>
                <c:pt idx="20">
                  <c:v>3.8394239181640755E-2</c:v>
                </c:pt>
                <c:pt idx="21">
                  <c:v>3.0706172496439612E-2</c:v>
                </c:pt>
              </c:numCache>
            </c:numRef>
          </c:val>
        </c:ser>
        <c:ser>
          <c:idx val="2"/>
          <c:order val="1"/>
          <c:tx>
            <c:strRef>
              <c:f>データ!$S$75</c:f>
              <c:strCache>
                <c:ptCount val="1"/>
                <c:pt idx="0">
                  <c:v>Adwords</c:v>
                </c:pt>
              </c:strCache>
            </c:strRef>
          </c:tx>
          <c:spPr>
            <a:ln>
              <a:solidFill>
                <a:srgbClr val="C00000"/>
              </a:solidFill>
            </a:ln>
          </c:spPr>
          <c:marker>
            <c:spPr>
              <a:solidFill>
                <a:srgbClr val="C00000"/>
              </a:solidFill>
              <a:ln>
                <a:solidFill>
                  <a:srgbClr val="C00000"/>
                </a:solidFill>
              </a:ln>
            </c:spPr>
          </c:marker>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データ!$S$77:$S$98</c:f>
              <c:numCache>
                <c:formatCode>0.0%</c:formatCode>
                <c:ptCount val="22"/>
                <c:pt idx="0">
                  <c:v>2.4363029633594584E-2</c:v>
                </c:pt>
                <c:pt idx="1">
                  <c:v>2.4416947719454182E-2</c:v>
                </c:pt>
                <c:pt idx="2">
                  <c:v>1.0007218510732363E-2</c:v>
                </c:pt>
                <c:pt idx="3">
                  <c:v>1.6503752662698334E-2</c:v>
                </c:pt>
                <c:pt idx="4">
                  <c:v>1.4348097317529632E-2</c:v>
                </c:pt>
                <c:pt idx="5">
                  <c:v>1.8018018018018018E-2</c:v>
                </c:pt>
                <c:pt idx="6">
                  <c:v>1.8215548644558155E-2</c:v>
                </c:pt>
                <c:pt idx="7">
                  <c:v>1.4214266912345353E-2</c:v>
                </c:pt>
                <c:pt idx="8">
                  <c:v>2.298370349324055E-2</c:v>
                </c:pt>
                <c:pt idx="9">
                  <c:v>2.0543713314797651E-2</c:v>
                </c:pt>
                <c:pt idx="10">
                  <c:v>1.9488567518628413E-2</c:v>
                </c:pt>
                <c:pt idx="11">
                  <c:v>1.5794889384325158E-2</c:v>
                </c:pt>
                <c:pt idx="12">
                  <c:v>1.7858902934596497E-2</c:v>
                </c:pt>
                <c:pt idx="13">
                  <c:v>1.5807380266945826E-2</c:v>
                </c:pt>
                <c:pt idx="14">
                  <c:v>1.0285494568874363E-2</c:v>
                </c:pt>
                <c:pt idx="15">
                  <c:v>1.4121144555927164E-2</c:v>
                </c:pt>
                <c:pt idx="16">
                  <c:v>1.4883268482490272E-2</c:v>
                </c:pt>
                <c:pt idx="17">
                  <c:v>1.120883481021029E-2</c:v>
                </c:pt>
                <c:pt idx="18">
                  <c:v>1.2147154095326239E-2</c:v>
                </c:pt>
                <c:pt idx="19">
                  <c:v>1.5582244567114052E-2</c:v>
                </c:pt>
                <c:pt idx="20">
                  <c:v>1.4829399596241558E-2</c:v>
                </c:pt>
                <c:pt idx="21">
                  <c:v>1.3964964224031581E-2</c:v>
                </c:pt>
              </c:numCache>
            </c:numRef>
          </c:val>
        </c:ser>
        <c:ser>
          <c:idx val="3"/>
          <c:order val="2"/>
          <c:tx>
            <c:strRef>
              <c:f>データ!$T$75</c:f>
              <c:strCache>
                <c:ptCount val="1"/>
                <c:pt idx="0">
                  <c:v>Overture</c:v>
                </c:pt>
              </c:strCache>
            </c:strRef>
          </c:tx>
          <c:spPr>
            <a:ln>
              <a:solidFill>
                <a:srgbClr val="92D050"/>
              </a:solidFill>
            </a:ln>
          </c:spPr>
          <c:marker>
            <c:spPr>
              <a:solidFill>
                <a:srgbClr val="92D050"/>
              </a:solidFill>
            </c:spPr>
          </c:marker>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データ!$T$77:$T$98</c:f>
              <c:numCache>
                <c:formatCode>0.0%</c:formatCode>
                <c:ptCount val="22"/>
                <c:pt idx="0">
                  <c:v>1.1217540372063541E-2</c:v>
                </c:pt>
                <c:pt idx="1">
                  <c:v>1.3528113996774593E-2</c:v>
                </c:pt>
                <c:pt idx="2">
                  <c:v>1.4455124277129493E-2</c:v>
                </c:pt>
                <c:pt idx="3">
                  <c:v>1.3186177983825306E-2</c:v>
                </c:pt>
                <c:pt idx="4">
                  <c:v>1.2676816109977347E-2</c:v>
                </c:pt>
                <c:pt idx="5">
                  <c:v>1.0767160161507403E-2</c:v>
                </c:pt>
                <c:pt idx="6">
                  <c:v>7.8763928560271271E-3</c:v>
                </c:pt>
                <c:pt idx="7">
                  <c:v>8.9647526598595831E-3</c:v>
                </c:pt>
                <c:pt idx="8">
                  <c:v>1.096945412768884E-2</c:v>
                </c:pt>
                <c:pt idx="9">
                  <c:v>1.164843175424252E-2</c:v>
                </c:pt>
                <c:pt idx="10">
                  <c:v>1.2330611595894754E-2</c:v>
                </c:pt>
                <c:pt idx="11">
                  <c:v>1.4220647773279351E-2</c:v>
                </c:pt>
                <c:pt idx="12">
                  <c:v>1.2366369192615497E-2</c:v>
                </c:pt>
                <c:pt idx="13">
                  <c:v>1.4714564151056814E-2</c:v>
                </c:pt>
                <c:pt idx="14">
                  <c:v>1.070705677579476E-2</c:v>
                </c:pt>
                <c:pt idx="15">
                  <c:v>1.1876984313865696E-2</c:v>
                </c:pt>
                <c:pt idx="16">
                  <c:v>1.2761221846730635E-2</c:v>
                </c:pt>
                <c:pt idx="17">
                  <c:v>1.3159387298868914E-2</c:v>
                </c:pt>
                <c:pt idx="18">
                  <c:v>1.0659466990584574E-2</c:v>
                </c:pt>
                <c:pt idx="19">
                  <c:v>1.0900627809999253E-2</c:v>
                </c:pt>
                <c:pt idx="20">
                  <c:v>9.8025914031827921E-3</c:v>
                </c:pt>
                <c:pt idx="21">
                  <c:v>9.5628190615211252E-3</c:v>
                </c:pt>
              </c:numCache>
            </c:numRef>
          </c:val>
        </c:ser>
        <c:ser>
          <c:idx val="4"/>
          <c:order val="3"/>
          <c:tx>
            <c:strRef>
              <c:f>データ!$U$75</c:f>
              <c:strCache>
                <c:ptCount val="1"/>
                <c:pt idx="0">
                  <c:v>Mail</c:v>
                </c:pt>
              </c:strCache>
            </c:strRef>
          </c:tx>
          <c:spPr>
            <a:ln>
              <a:solidFill>
                <a:srgbClr val="7030A0"/>
              </a:solidFill>
            </a:ln>
          </c:spPr>
          <c:marker>
            <c:spPr>
              <a:solidFill>
                <a:srgbClr val="7030A0"/>
              </a:solidFill>
              <a:ln>
                <a:solidFill>
                  <a:srgbClr val="7030A0"/>
                </a:solidFill>
              </a:ln>
            </c:spPr>
          </c:marker>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データ!$U$77:$U$98</c:f>
              <c:numCache>
                <c:formatCode>0.0%</c:formatCode>
                <c:ptCount val="22"/>
                <c:pt idx="0">
                  <c:v>7.6446205415477586E-2</c:v>
                </c:pt>
                <c:pt idx="1">
                  <c:v>8.6276287233822233E-2</c:v>
                </c:pt>
                <c:pt idx="2">
                  <c:v>0.11148186011680492</c:v>
                </c:pt>
                <c:pt idx="3">
                  <c:v>9.5137593460468364E-2</c:v>
                </c:pt>
                <c:pt idx="4">
                  <c:v>9.3729111352456748E-2</c:v>
                </c:pt>
                <c:pt idx="5">
                  <c:v>6.3170661762413566E-2</c:v>
                </c:pt>
                <c:pt idx="6">
                  <c:v>5.2416731262202303E-2</c:v>
                </c:pt>
                <c:pt idx="7">
                  <c:v>5.6731224796297455E-2</c:v>
                </c:pt>
                <c:pt idx="8">
                  <c:v>9.5728235311407978E-2</c:v>
                </c:pt>
                <c:pt idx="9">
                  <c:v>6.3147980042075211E-2</c:v>
                </c:pt>
                <c:pt idx="10">
                  <c:v>7.1101527120266211E-2</c:v>
                </c:pt>
                <c:pt idx="11">
                  <c:v>8.6625408121579747E-2</c:v>
                </c:pt>
                <c:pt idx="12">
                  <c:v>7.002871101978507E-2</c:v>
                </c:pt>
                <c:pt idx="13">
                  <c:v>7.6958285477843238E-2</c:v>
                </c:pt>
                <c:pt idx="14">
                  <c:v>6.9529998047041797E-2</c:v>
                </c:pt>
                <c:pt idx="15">
                  <c:v>6.7629633822112678E-2</c:v>
                </c:pt>
                <c:pt idx="16">
                  <c:v>0.10117354464415727</c:v>
                </c:pt>
                <c:pt idx="17">
                  <c:v>7.7459125065777776E-2</c:v>
                </c:pt>
                <c:pt idx="18">
                  <c:v>7.5624255556149225E-2</c:v>
                </c:pt>
                <c:pt idx="19">
                  <c:v>6.9780504122727224E-2</c:v>
                </c:pt>
                <c:pt idx="20">
                  <c:v>8.8488056385725627E-2</c:v>
                </c:pt>
                <c:pt idx="21">
                  <c:v>4.069461278727074E-2</c:v>
                </c:pt>
              </c:numCache>
            </c:numRef>
          </c:val>
        </c:ser>
        <c:ser>
          <c:idx val="5"/>
          <c:order val="4"/>
          <c:tx>
            <c:strRef>
              <c:f>データ!$V$75</c:f>
              <c:strCache>
                <c:ptCount val="1"/>
                <c:pt idx="0">
                  <c:v>プロモ</c:v>
                </c:pt>
              </c:strCache>
            </c:strRef>
          </c:tx>
          <c:spPr>
            <a:ln>
              <a:solidFill>
                <a:srgbClr val="00B0F0"/>
              </a:solidFill>
            </a:ln>
          </c:spPr>
          <c:marker>
            <c:spPr>
              <a:solidFill>
                <a:srgbClr val="00B0F0"/>
              </a:solidFill>
              <a:ln>
                <a:solidFill>
                  <a:srgbClr val="00B0F0"/>
                </a:solidFill>
              </a:ln>
            </c:spPr>
          </c:marker>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データ!$V$77:$V$98</c:f>
              <c:numCache>
                <c:formatCode>0.0%</c:formatCode>
                <c:ptCount val="22"/>
                <c:pt idx="0">
                  <c:v>2.7736497352956378E-2</c:v>
                </c:pt>
                <c:pt idx="1">
                  <c:v>2.6294679566496157E-2</c:v>
                </c:pt>
                <c:pt idx="2">
                  <c:v>3.2611696467093228E-2</c:v>
                </c:pt>
                <c:pt idx="3">
                  <c:v>3.229577077924236E-2</c:v>
                </c:pt>
                <c:pt idx="4">
                  <c:v>3.1897661921225194E-2</c:v>
                </c:pt>
                <c:pt idx="5">
                  <c:v>2.8487098573384662E-2</c:v>
                </c:pt>
                <c:pt idx="6">
                  <c:v>2.2359396433470506E-2</c:v>
                </c:pt>
                <c:pt idx="7">
                  <c:v>2.3076923076923078E-2</c:v>
                </c:pt>
                <c:pt idx="8">
                  <c:v>2.4247014069071478E-2</c:v>
                </c:pt>
                <c:pt idx="9">
                  <c:v>2.4303931391391278E-2</c:v>
                </c:pt>
                <c:pt idx="10">
                  <c:v>2.272974442631865E-2</c:v>
                </c:pt>
                <c:pt idx="11">
                  <c:v>2.3336160658736532E-2</c:v>
                </c:pt>
                <c:pt idx="12">
                  <c:v>2.7428757529830389E-2</c:v>
                </c:pt>
                <c:pt idx="13">
                  <c:v>2.5551564905079528E-2</c:v>
                </c:pt>
                <c:pt idx="14">
                  <c:v>2.6846473604370195E-2</c:v>
                </c:pt>
                <c:pt idx="15">
                  <c:v>2.4161154530978956E-2</c:v>
                </c:pt>
                <c:pt idx="16">
                  <c:v>2.7399318158353187E-2</c:v>
                </c:pt>
                <c:pt idx="17">
                  <c:v>2.0158678511353622E-2</c:v>
                </c:pt>
                <c:pt idx="18">
                  <c:v>1.8347107438016527E-2</c:v>
                </c:pt>
                <c:pt idx="19">
                  <c:v>2.042792138638784E-2</c:v>
                </c:pt>
                <c:pt idx="20">
                  <c:v>2.2568673658474172E-2</c:v>
                </c:pt>
                <c:pt idx="21">
                  <c:v>2.2233104799216453E-2</c:v>
                </c:pt>
              </c:numCache>
            </c:numRef>
          </c:val>
        </c:ser>
        <c:ser>
          <c:idx val="6"/>
          <c:order val="5"/>
          <c:tx>
            <c:strRef>
              <c:f>データ!$W$75</c:f>
              <c:strCache>
                <c:ptCount val="1"/>
                <c:pt idx="0">
                  <c:v>その他</c:v>
                </c:pt>
              </c:strCache>
            </c:strRef>
          </c:tx>
          <c:spPr>
            <a:ln>
              <a:solidFill>
                <a:schemeClr val="accent6"/>
              </a:solidFill>
            </a:ln>
          </c:spPr>
          <c:marker>
            <c:spPr>
              <a:solidFill>
                <a:schemeClr val="accent6"/>
              </a:solidFill>
              <a:ln>
                <a:solidFill>
                  <a:srgbClr val="F79646"/>
                </a:solidFill>
              </a:ln>
            </c:spPr>
          </c:marker>
          <c:cat>
            <c:numRef>
              <c:f>データ!$A$77:$A$100</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データ!$W$77:$W$98</c:f>
              <c:numCache>
                <c:formatCode>0.0%</c:formatCode>
                <c:ptCount val="22"/>
                <c:pt idx="0">
                  <c:v>1.0349529580302714E-2</c:v>
                </c:pt>
                <c:pt idx="1">
                  <c:v>5.5443359751341974E-3</c:v>
                </c:pt>
                <c:pt idx="2">
                  <c:v>7.1783602109264039E-3</c:v>
                </c:pt>
                <c:pt idx="3">
                  <c:v>1.603896694631288E-2</c:v>
                </c:pt>
                <c:pt idx="4">
                  <c:v>2.3793960900592135E-2</c:v>
                </c:pt>
                <c:pt idx="5">
                  <c:v>8.1159181475446741E-3</c:v>
                </c:pt>
                <c:pt idx="6">
                  <c:v>2.4257524634668085E-3</c:v>
                </c:pt>
                <c:pt idx="7">
                  <c:v>6.9413502022540562E-3</c:v>
                </c:pt>
                <c:pt idx="8">
                  <c:v>1.6415104488252522E-2</c:v>
                </c:pt>
                <c:pt idx="9">
                  <c:v>3.2832163633944775E-3</c:v>
                </c:pt>
                <c:pt idx="10">
                  <c:v>3.6386031656874705E-3</c:v>
                </c:pt>
                <c:pt idx="11">
                  <c:v>1.1842796927733164E-2</c:v>
                </c:pt>
                <c:pt idx="12">
                  <c:v>6.5846359089932012E-3</c:v>
                </c:pt>
                <c:pt idx="13">
                  <c:v>1.292303727882459E-2</c:v>
                </c:pt>
                <c:pt idx="14">
                  <c:v>8.8420315582935106E-3</c:v>
                </c:pt>
                <c:pt idx="15">
                  <c:v>1.0921974325393631E-2</c:v>
                </c:pt>
                <c:pt idx="16">
                  <c:v>4.5186230715333682E-2</c:v>
                </c:pt>
                <c:pt idx="17">
                  <c:v>1.369703381955047E-2</c:v>
                </c:pt>
                <c:pt idx="18">
                  <c:v>3.5068092139040521E-3</c:v>
                </c:pt>
                <c:pt idx="19">
                  <c:v>4.6842320738747093E-3</c:v>
                </c:pt>
                <c:pt idx="20">
                  <c:v>1.9069061194788434E-2</c:v>
                </c:pt>
                <c:pt idx="21">
                  <c:v>5.8949381359839998E-3</c:v>
                </c:pt>
              </c:numCache>
            </c:numRef>
          </c:val>
        </c:ser>
        <c:marker val="1"/>
        <c:axId val="132354816"/>
        <c:axId val="132356736"/>
      </c:lineChart>
      <c:dateAx>
        <c:axId val="132354816"/>
        <c:scaling>
          <c:orientation val="minMax"/>
        </c:scaling>
        <c:axPos val="b"/>
        <c:numFmt formatCode="[$-409]mmm\-yy;@" sourceLinked="0"/>
        <c:tickLblPos val="nextTo"/>
        <c:crossAx val="132356736"/>
        <c:crosses val="autoZero"/>
        <c:auto val="1"/>
        <c:lblOffset val="100"/>
      </c:dateAx>
      <c:valAx>
        <c:axId val="132356736"/>
        <c:scaling>
          <c:orientation val="minMax"/>
        </c:scaling>
        <c:axPos val="l"/>
        <c:majorGridlines/>
        <c:numFmt formatCode="0.0%" sourceLinked="1"/>
        <c:tickLblPos val="nextTo"/>
        <c:crossAx val="132354816"/>
        <c:crosses val="autoZero"/>
        <c:crossBetween val="between"/>
      </c:valAx>
    </c:plotArea>
    <c:legend>
      <c:legendPos val="r"/>
      <c:layout/>
    </c:legend>
    <c:plotVisOnly val="1"/>
  </c:chart>
  <c:printSettings>
    <c:headerFooter/>
    <c:pageMargins b="0.75000000000000056" l="0.70000000000000051" r="0.70000000000000051" t="0.75000000000000056" header="0.30000000000000027" footer="0.30000000000000027"/>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lang val="ja-JP"/>
  <c:style val="18"/>
  <c:chart>
    <c:view3D>
      <c:rotX val="30"/>
      <c:perspective val="30"/>
    </c:view3D>
    <c:plotArea>
      <c:layout/>
      <c:pie3DChart>
        <c:varyColors val="1"/>
        <c:ser>
          <c:idx val="1"/>
          <c:order val="1"/>
          <c:dLbls>
            <c:txPr>
              <a:bodyPr/>
              <a:lstStyle/>
              <a:p>
                <a:pPr>
                  <a:defRPr>
                    <a:solidFill>
                      <a:schemeClr val="bg1"/>
                    </a:solidFill>
                  </a:defRPr>
                </a:pPr>
                <a:endParaRPr lang="ja-JP"/>
              </a:p>
            </c:txPr>
            <c:dLblPos val="inEnd"/>
            <c:showVal val="1"/>
            <c:showLeaderLines val="1"/>
          </c:dLbls>
          <c:cat>
            <c:strRef>
              <c:f>(データ!$B$76,データ!$D$76,データ!$F$76,データ!$H$76,データ!$J$76,データ!$M$76)</c:f>
              <c:strCache>
                <c:ptCount val="6"/>
                <c:pt idx="0">
                  <c:v>SEO流入</c:v>
                </c:pt>
                <c:pt idx="1">
                  <c:v>Adwords流入</c:v>
                </c:pt>
                <c:pt idx="2">
                  <c:v>Overture流入</c:v>
                </c:pt>
                <c:pt idx="3">
                  <c:v>Mail流入</c:v>
                </c:pt>
                <c:pt idx="4">
                  <c:v>プロモ流入</c:v>
                </c:pt>
                <c:pt idx="5">
                  <c:v>その他流入</c:v>
                </c:pt>
              </c:strCache>
            </c:strRef>
          </c:cat>
          <c:val>
            <c:numRef>
              <c:f>(データ!$B$98,データ!$D$98,データ!$F$98,データ!$H$98,データ!$J$98,データ!$M$98)</c:f>
              <c:numCache>
                <c:formatCode>#,##0;[Red]\-#,##0</c:formatCode>
                <c:ptCount val="6"/>
                <c:pt idx="0">
                  <c:v>28789</c:v>
                </c:pt>
                <c:pt idx="1">
                  <c:v>20265</c:v>
                </c:pt>
                <c:pt idx="2">
                  <c:v>10561.739101224224</c:v>
                </c:pt>
                <c:pt idx="3">
                  <c:v>2703.0604904639358</c:v>
                </c:pt>
                <c:pt idx="4">
                  <c:v>10210</c:v>
                </c:pt>
                <c:pt idx="5" formatCode="#,##0_ ">
                  <c:v>48516.200408311845</c:v>
                </c:pt>
              </c:numCache>
            </c:numRef>
          </c:val>
        </c:ser>
        <c:ser>
          <c:idx val="0"/>
          <c:order val="0"/>
          <c:dLbls>
            <c:numFmt formatCode="#,##0;[Red]\-#,##0" sourceLinked="0"/>
            <c:dLblPos val="bestFit"/>
            <c:showVal val="1"/>
            <c:showLeaderLines val="1"/>
          </c:dLbls>
          <c:cat>
            <c:strRef>
              <c:f>(データ!$B$76,データ!$D$76,データ!$F$76,データ!$H$76,データ!$J$76,データ!$M$76)</c:f>
              <c:strCache>
                <c:ptCount val="6"/>
                <c:pt idx="0">
                  <c:v>SEO流入</c:v>
                </c:pt>
                <c:pt idx="1">
                  <c:v>Adwords流入</c:v>
                </c:pt>
                <c:pt idx="2">
                  <c:v>Overture流入</c:v>
                </c:pt>
                <c:pt idx="3">
                  <c:v>Mail流入</c:v>
                </c:pt>
                <c:pt idx="4">
                  <c:v>プロモ流入</c:v>
                </c:pt>
                <c:pt idx="5">
                  <c:v>その他流入</c:v>
                </c:pt>
              </c:strCache>
            </c:strRef>
          </c:cat>
          <c:val>
            <c:numRef>
              <c:f>(データ!$B$98,データ!$D$98,データ!$F$98,データ!$H$98,データ!$J$98,データ!$M$98)</c:f>
              <c:numCache>
                <c:formatCode>#,##0;[Red]\-#,##0</c:formatCode>
                <c:ptCount val="6"/>
                <c:pt idx="0">
                  <c:v>28789</c:v>
                </c:pt>
                <c:pt idx="1">
                  <c:v>20265</c:v>
                </c:pt>
                <c:pt idx="2">
                  <c:v>10561.739101224224</c:v>
                </c:pt>
                <c:pt idx="3">
                  <c:v>2703.0604904639358</c:v>
                </c:pt>
                <c:pt idx="4">
                  <c:v>10210</c:v>
                </c:pt>
                <c:pt idx="5" formatCode="#,##0_ ">
                  <c:v>48516.200408311845</c:v>
                </c:pt>
              </c:numCache>
            </c:numRef>
          </c:val>
        </c:ser>
        <c:dLbls>
          <c:showVal val="1"/>
        </c:dLbls>
      </c:pie3DChart>
    </c:plotArea>
    <c:legend>
      <c:legendPos val="r"/>
      <c:layout/>
    </c:legend>
    <c:plotVisOnly val="1"/>
  </c:chart>
  <c:printSettings>
    <c:headerFooter/>
    <c:pageMargins b="0.75000000000000089" l="0.70000000000000062" r="0.70000000000000062" t="0.75000000000000089"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lang val="ja-JP"/>
  <c:style val="18"/>
  <c:chart>
    <c:view3D>
      <c:rotX val="30"/>
      <c:perspective val="30"/>
    </c:view3D>
    <c:plotArea>
      <c:layout/>
      <c:pie3DChart>
        <c:varyColors val="1"/>
        <c:ser>
          <c:idx val="0"/>
          <c:order val="0"/>
          <c:dLbls>
            <c:txPr>
              <a:bodyPr/>
              <a:lstStyle/>
              <a:p>
                <a:pPr>
                  <a:defRPr>
                    <a:solidFill>
                      <a:schemeClr val="bg1"/>
                    </a:solidFill>
                  </a:defRPr>
                </a:pPr>
                <a:endParaRPr lang="ja-JP"/>
              </a:p>
            </c:txPr>
            <c:dLblPos val="ctr"/>
            <c:showVal val="1"/>
            <c:showLeaderLines val="1"/>
          </c:dLbls>
          <c:cat>
            <c:strRef>
              <c:f>(データ!$C$76,データ!$E$76,データ!$G$76,データ!$I$76,データ!$K$76,データ!$N$76)</c:f>
              <c:strCache>
                <c:ptCount val="6"/>
                <c:pt idx="0">
                  <c:v>SEO CV数</c:v>
                </c:pt>
                <c:pt idx="1">
                  <c:v>Adwords CV数</c:v>
                </c:pt>
                <c:pt idx="2">
                  <c:v>Overture CV数</c:v>
                </c:pt>
                <c:pt idx="3">
                  <c:v>Mail CV数</c:v>
                </c:pt>
                <c:pt idx="4">
                  <c:v>プロモ CV数</c:v>
                </c:pt>
                <c:pt idx="5">
                  <c:v>その他 CV数</c:v>
                </c:pt>
              </c:strCache>
            </c:strRef>
          </c:cat>
          <c:val>
            <c:numRef>
              <c:f>(データ!$C$98,データ!$E$98,データ!$G$98,データ!$I$98,データ!$K$98,データ!$N$98)</c:f>
              <c:numCache>
                <c:formatCode>#,##0;[Red]\-#,##0</c:formatCode>
                <c:ptCount val="6"/>
                <c:pt idx="0">
                  <c:v>884</c:v>
                </c:pt>
                <c:pt idx="1">
                  <c:v>283</c:v>
                </c:pt>
                <c:pt idx="2">
                  <c:v>101</c:v>
                </c:pt>
                <c:pt idx="3">
                  <c:v>110</c:v>
                </c:pt>
                <c:pt idx="4">
                  <c:v>227</c:v>
                </c:pt>
                <c:pt idx="5" formatCode="#,##0_ ;[Red]\-#,##0\ ">
                  <c:v>286</c:v>
                </c:pt>
              </c:numCache>
            </c:numRef>
          </c:val>
        </c:ser>
        <c:dLbls>
          <c:showVal val="1"/>
        </c:dLbls>
      </c:pie3DChart>
    </c:plotArea>
    <c:legend>
      <c:legendPos val="r"/>
      <c:layout/>
    </c:legend>
    <c:plotVisOnly val="1"/>
  </c:chart>
  <c:printSettings>
    <c:headerFooter/>
    <c:pageMargins b="0.75000000000000089" l="0.70000000000000062" r="0.70000000000000062" t="0.75000000000000089"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lang val="ja-JP"/>
  <c:chart>
    <c:plotArea>
      <c:layout/>
      <c:lineChart>
        <c:grouping val="standard"/>
        <c:ser>
          <c:idx val="0"/>
          <c:order val="0"/>
          <c:tx>
            <c:strRef>
              <c:f>データ!$B$41</c:f>
              <c:strCache>
                <c:ptCount val="1"/>
                <c:pt idx="0">
                  <c:v>PV</c:v>
                </c:pt>
              </c:strCache>
            </c:strRef>
          </c:tx>
          <c:trendline>
            <c:spPr>
              <a:ln w="9525" cap="flat" cmpd="sng" algn="ctr">
                <a:solidFill>
                  <a:schemeClr val="accent1">
                    <a:shade val="95000"/>
                    <a:satMod val="105000"/>
                  </a:schemeClr>
                </a:solidFill>
                <a:prstDash val="lgDashDotDot"/>
              </a:ln>
              <a:effectLst/>
            </c:spPr>
            <c:trendlineType val="exp"/>
          </c:trendline>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データ!$B$42:$B$65</c:f>
              <c:numCache>
                <c:formatCode>#,##0;[Red]\-#,##0</c:formatCode>
                <c:ptCount val="24"/>
                <c:pt idx="0">
                  <c:v>1501201</c:v>
                </c:pt>
                <c:pt idx="1">
                  <c:v>1426420</c:v>
                </c:pt>
                <c:pt idx="2">
                  <c:v>1644320</c:v>
                </c:pt>
                <c:pt idx="3">
                  <c:v>1983010</c:v>
                </c:pt>
                <c:pt idx="4">
                  <c:v>1820321</c:v>
                </c:pt>
                <c:pt idx="5">
                  <c:v>1598493</c:v>
                </c:pt>
                <c:pt idx="6">
                  <c:v>1509202</c:v>
                </c:pt>
                <c:pt idx="7">
                  <c:v>1391021</c:v>
                </c:pt>
                <c:pt idx="8">
                  <c:v>1839201</c:v>
                </c:pt>
                <c:pt idx="9">
                  <c:v>1201210</c:v>
                </c:pt>
                <c:pt idx="10">
                  <c:v>1109493</c:v>
                </c:pt>
                <c:pt idx="11">
                  <c:v>2015431</c:v>
                </c:pt>
                <c:pt idx="12">
                  <c:v>1284214</c:v>
                </c:pt>
                <c:pt idx="13">
                  <c:v>1530932</c:v>
                </c:pt>
                <c:pt idx="14">
                  <c:v>1782109</c:v>
                </c:pt>
                <c:pt idx="15">
                  <c:v>1930321</c:v>
                </c:pt>
                <c:pt idx="16">
                  <c:v>1823232</c:v>
                </c:pt>
                <c:pt idx="17">
                  <c:v>1323291</c:v>
                </c:pt>
                <c:pt idx="18">
                  <c:v>1329201</c:v>
                </c:pt>
                <c:pt idx="19">
                  <c:v>1212183</c:v>
                </c:pt>
                <c:pt idx="20">
                  <c:v>1837121</c:v>
                </c:pt>
                <c:pt idx="21">
                  <c:v>1850439</c:v>
                </c:pt>
              </c:numCache>
            </c:numRef>
          </c:val>
        </c:ser>
        <c:marker val="1"/>
        <c:axId val="132385024"/>
        <c:axId val="132415488"/>
      </c:lineChart>
      <c:lineChart>
        <c:grouping val="standard"/>
        <c:ser>
          <c:idx val="1"/>
          <c:order val="1"/>
          <c:tx>
            <c:strRef>
              <c:f>データ!$C$41</c:f>
              <c:strCache>
                <c:ptCount val="1"/>
                <c:pt idx="0">
                  <c:v>セッション</c:v>
                </c:pt>
              </c:strCache>
            </c:strRef>
          </c:tx>
          <c:trendline>
            <c:spPr>
              <a:ln w="9525" cap="flat" cmpd="sng" algn="ctr">
                <a:solidFill>
                  <a:schemeClr val="accent2">
                    <a:shade val="95000"/>
                    <a:satMod val="105000"/>
                  </a:schemeClr>
                </a:solidFill>
                <a:prstDash val="lgDashDotDot"/>
              </a:ln>
              <a:effectLst/>
            </c:spPr>
            <c:trendlineType val="exp"/>
          </c:trendline>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データ!$C$42:$C$65</c:f>
              <c:numCache>
                <c:formatCode>#,##0;[Red]\-#,##0</c:formatCode>
                <c:ptCount val="24"/>
                <c:pt idx="0">
                  <c:v>102120</c:v>
                </c:pt>
                <c:pt idx="1">
                  <c:v>92010</c:v>
                </c:pt>
                <c:pt idx="2">
                  <c:v>123941</c:v>
                </c:pt>
                <c:pt idx="3">
                  <c:v>154215</c:v>
                </c:pt>
                <c:pt idx="4">
                  <c:v>143402</c:v>
                </c:pt>
                <c:pt idx="5">
                  <c:v>84020</c:v>
                </c:pt>
                <c:pt idx="6">
                  <c:v>92410</c:v>
                </c:pt>
                <c:pt idx="7">
                  <c:v>84980</c:v>
                </c:pt>
                <c:pt idx="8">
                  <c:v>103251</c:v>
                </c:pt>
                <c:pt idx="9">
                  <c:v>92104</c:v>
                </c:pt>
                <c:pt idx="10">
                  <c:v>97837</c:v>
                </c:pt>
                <c:pt idx="11">
                  <c:v>153140</c:v>
                </c:pt>
                <c:pt idx="12">
                  <c:v>99829</c:v>
                </c:pt>
                <c:pt idx="13">
                  <c:v>128310</c:v>
                </c:pt>
                <c:pt idx="14">
                  <c:v>128131</c:v>
                </c:pt>
                <c:pt idx="15">
                  <c:v>153291</c:v>
                </c:pt>
                <c:pt idx="16">
                  <c:v>148392</c:v>
                </c:pt>
                <c:pt idx="17">
                  <c:v>109801</c:v>
                </c:pt>
                <c:pt idx="18">
                  <c:v>110940</c:v>
                </c:pt>
                <c:pt idx="19">
                  <c:v>99124</c:v>
                </c:pt>
                <c:pt idx="20">
                  <c:v>120420</c:v>
                </c:pt>
                <c:pt idx="21">
                  <c:v>121045</c:v>
                </c:pt>
              </c:numCache>
            </c:numRef>
          </c:val>
        </c:ser>
        <c:ser>
          <c:idx val="2"/>
          <c:order val="2"/>
          <c:tx>
            <c:strRef>
              <c:f>データ!$D$41</c:f>
              <c:strCache>
                <c:ptCount val="1"/>
                <c:pt idx="0">
                  <c:v>UU</c:v>
                </c:pt>
              </c:strCache>
            </c:strRef>
          </c:tx>
          <c:trendline>
            <c:spPr>
              <a:ln w="9525" cap="flat" cmpd="sng" algn="ctr">
                <a:solidFill>
                  <a:schemeClr val="accent3">
                    <a:shade val="95000"/>
                    <a:satMod val="105000"/>
                  </a:schemeClr>
                </a:solidFill>
                <a:prstDash val="lgDashDotDot"/>
              </a:ln>
              <a:effectLst/>
            </c:spPr>
            <c:trendlineType val="exp"/>
          </c:trendline>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データ!$D$42:$D$65</c:f>
              <c:numCache>
                <c:formatCode>#,##0;[Red]\-#,##0</c:formatCode>
                <c:ptCount val="24"/>
                <c:pt idx="0">
                  <c:v>58392</c:v>
                </c:pt>
                <c:pt idx="1">
                  <c:v>48291</c:v>
                </c:pt>
                <c:pt idx="2">
                  <c:v>62912</c:v>
                </c:pt>
                <c:pt idx="3">
                  <c:v>82729</c:v>
                </c:pt>
                <c:pt idx="4">
                  <c:v>76982</c:v>
                </c:pt>
                <c:pt idx="5">
                  <c:v>45097</c:v>
                </c:pt>
                <c:pt idx="6">
                  <c:v>47509</c:v>
                </c:pt>
                <c:pt idx="7">
                  <c:v>48721</c:v>
                </c:pt>
                <c:pt idx="8">
                  <c:v>54093</c:v>
                </c:pt>
                <c:pt idx="9">
                  <c:v>48722</c:v>
                </c:pt>
                <c:pt idx="10">
                  <c:v>52981</c:v>
                </c:pt>
                <c:pt idx="11">
                  <c:v>81211</c:v>
                </c:pt>
                <c:pt idx="12">
                  <c:v>57832</c:v>
                </c:pt>
                <c:pt idx="13">
                  <c:v>69832</c:v>
                </c:pt>
                <c:pt idx="14">
                  <c:v>67900</c:v>
                </c:pt>
                <c:pt idx="15">
                  <c:v>80121</c:v>
                </c:pt>
                <c:pt idx="16">
                  <c:v>78605</c:v>
                </c:pt>
                <c:pt idx="17">
                  <c:v>61098</c:v>
                </c:pt>
                <c:pt idx="18">
                  <c:v>57987</c:v>
                </c:pt>
                <c:pt idx="19">
                  <c:v>58724</c:v>
                </c:pt>
                <c:pt idx="20">
                  <c:v>62931</c:v>
                </c:pt>
                <c:pt idx="21">
                  <c:v>59838</c:v>
                </c:pt>
              </c:numCache>
            </c:numRef>
          </c:val>
        </c:ser>
        <c:marker val="1"/>
        <c:axId val="132418560"/>
        <c:axId val="132417024"/>
      </c:lineChart>
      <c:dateAx>
        <c:axId val="132385024"/>
        <c:scaling>
          <c:orientation val="minMax"/>
        </c:scaling>
        <c:axPos val="b"/>
        <c:numFmt formatCode="[$-409]mmm\-yy;@" sourceLinked="0"/>
        <c:tickLblPos val="nextTo"/>
        <c:crossAx val="132415488"/>
        <c:crosses val="autoZero"/>
        <c:auto val="1"/>
        <c:lblOffset val="100"/>
      </c:dateAx>
      <c:valAx>
        <c:axId val="132415488"/>
        <c:scaling>
          <c:orientation val="minMax"/>
          <c:max val="2200000"/>
          <c:min val="0"/>
        </c:scaling>
        <c:axPos val="l"/>
        <c:majorGridlines/>
        <c:numFmt formatCode="#,##0;[Red]\-#,##0" sourceLinked="1"/>
        <c:tickLblPos val="nextTo"/>
        <c:crossAx val="132385024"/>
        <c:crosses val="autoZero"/>
        <c:crossBetween val="between"/>
      </c:valAx>
      <c:valAx>
        <c:axId val="132417024"/>
        <c:scaling>
          <c:orientation val="minMax"/>
          <c:max val="220000"/>
          <c:min val="0"/>
        </c:scaling>
        <c:axPos val="r"/>
        <c:numFmt formatCode="#,##0;[Red]\-#,##0" sourceLinked="1"/>
        <c:tickLblPos val="nextTo"/>
        <c:crossAx val="132418560"/>
        <c:crosses val="max"/>
        <c:crossBetween val="between"/>
      </c:valAx>
      <c:dateAx>
        <c:axId val="132418560"/>
        <c:scaling>
          <c:orientation val="minMax"/>
        </c:scaling>
        <c:delete val="1"/>
        <c:axPos val="b"/>
        <c:numFmt formatCode="yyyy&quot;年&quot;mm&quot;月&quot;" sourceLinked="1"/>
        <c:tickLblPos val="nextTo"/>
        <c:crossAx val="132417024"/>
        <c:crosses val="autoZero"/>
        <c:auto val="1"/>
        <c:lblOffset val="100"/>
      </c:dateAx>
    </c:plotArea>
    <c:legend>
      <c:legendPos val="r"/>
      <c:layout/>
    </c:legend>
    <c:plotVisOnly val="1"/>
  </c:chart>
  <c:printSettings>
    <c:headerFooter/>
    <c:pageMargins b="0.75000000000000089" l="0.70000000000000062" r="0.70000000000000062" t="0.75000000000000089" header="0.30000000000000032" footer="0.3000000000000003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lang val="ja-JP"/>
  <c:chart>
    <c:plotArea>
      <c:layout/>
      <c:lineChart>
        <c:grouping val="standard"/>
        <c:ser>
          <c:idx val="0"/>
          <c:order val="0"/>
          <c:tx>
            <c:strRef>
              <c:f>データ!$H$41</c:f>
              <c:strCache>
                <c:ptCount val="1"/>
                <c:pt idx="0">
                  <c:v>直帰率</c:v>
                </c:pt>
              </c:strCache>
            </c:strRef>
          </c:tx>
          <c:trendline>
            <c:spPr>
              <a:ln w="9525" cap="flat" cmpd="sng" algn="ctr">
                <a:solidFill>
                  <a:schemeClr val="accent1">
                    <a:shade val="95000"/>
                    <a:satMod val="105000"/>
                  </a:schemeClr>
                </a:solidFill>
                <a:prstDash val="lgDashDotDot"/>
              </a:ln>
              <a:effectLst/>
            </c:spPr>
            <c:trendlineType val="exp"/>
          </c:trendline>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データ!$H$42:$H$65</c:f>
              <c:numCache>
                <c:formatCode>0.0%</c:formatCode>
                <c:ptCount val="24"/>
                <c:pt idx="0">
                  <c:v>0.34743439091265177</c:v>
                </c:pt>
                <c:pt idx="1">
                  <c:v>0.3478969677208999</c:v>
                </c:pt>
                <c:pt idx="2">
                  <c:v>0.35000524443081787</c:v>
                </c:pt>
                <c:pt idx="3">
                  <c:v>0.34757967772265991</c:v>
                </c:pt>
                <c:pt idx="4">
                  <c:v>0.35140374611232761</c:v>
                </c:pt>
                <c:pt idx="5">
                  <c:v>0.34884551297310162</c:v>
                </c:pt>
                <c:pt idx="6">
                  <c:v>0.47543555892219458</c:v>
                </c:pt>
                <c:pt idx="7">
                  <c:v>0.32342904212755941</c:v>
                </c:pt>
                <c:pt idx="8">
                  <c:v>0.34845183097500265</c:v>
                </c:pt>
                <c:pt idx="9">
                  <c:v>0.34860592373838267</c:v>
                </c:pt>
                <c:pt idx="10">
                  <c:v>0.34843668550752782</c:v>
                </c:pt>
                <c:pt idx="11">
                  <c:v>0.31474467807235207</c:v>
                </c:pt>
                <c:pt idx="12">
                  <c:v>0.34241553055725288</c:v>
                </c:pt>
                <c:pt idx="13">
                  <c:v>0.35027667368092902</c:v>
                </c:pt>
                <c:pt idx="14">
                  <c:v>0.35007141129000791</c:v>
                </c:pt>
                <c:pt idx="15">
                  <c:v>0.3435687678989634</c:v>
                </c:pt>
                <c:pt idx="16">
                  <c:v>0.35704081082538142</c:v>
                </c:pt>
                <c:pt idx="17">
                  <c:v>0.34998770503000881</c:v>
                </c:pt>
                <c:pt idx="18">
                  <c:v>0.33123309897241754</c:v>
                </c:pt>
                <c:pt idx="19">
                  <c:v>0.32273717767644566</c:v>
                </c:pt>
                <c:pt idx="20">
                  <c:v>0.34124730111277196</c:v>
                </c:pt>
                <c:pt idx="21">
                  <c:v>0.35015903176504604</c:v>
                </c:pt>
              </c:numCache>
            </c:numRef>
          </c:val>
        </c:ser>
        <c:ser>
          <c:idx val="1"/>
          <c:order val="1"/>
          <c:tx>
            <c:strRef>
              <c:f>データ!$J$41</c:f>
              <c:strCache>
                <c:ptCount val="1"/>
                <c:pt idx="0">
                  <c:v>新規率</c:v>
                </c:pt>
              </c:strCache>
            </c:strRef>
          </c:tx>
          <c:trendline>
            <c:spPr>
              <a:ln w="9525" cap="flat" cmpd="sng" algn="ctr">
                <a:solidFill>
                  <a:schemeClr val="accent2">
                    <a:shade val="95000"/>
                    <a:satMod val="105000"/>
                  </a:schemeClr>
                </a:solidFill>
                <a:prstDash val="lgDashDotDot"/>
              </a:ln>
              <a:effectLst/>
            </c:spPr>
            <c:trendlineType val="exp"/>
          </c:trendline>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データ!$J$42:$J$65</c:f>
              <c:numCache>
                <c:formatCode>0.0%</c:formatCode>
                <c:ptCount val="24"/>
                <c:pt idx="0">
                  <c:v>0.20858793576184881</c:v>
                </c:pt>
                <c:pt idx="1">
                  <c:v>0.21005325508096945</c:v>
                </c:pt>
                <c:pt idx="2">
                  <c:v>0.21220580760200419</c:v>
                </c:pt>
                <c:pt idx="3">
                  <c:v>0.20649742242972474</c:v>
                </c:pt>
                <c:pt idx="4">
                  <c:v>0.20523423662152551</c:v>
                </c:pt>
                <c:pt idx="5">
                  <c:v>0.21936443703880029</c:v>
                </c:pt>
                <c:pt idx="6">
                  <c:v>0.20996645384698626</c:v>
                </c:pt>
                <c:pt idx="7">
                  <c:v>0.20454224523417275</c:v>
                </c:pt>
                <c:pt idx="8">
                  <c:v>0.21008028977927576</c:v>
                </c:pt>
                <c:pt idx="9">
                  <c:v>0.2056805350473378</c:v>
                </c:pt>
                <c:pt idx="10">
                  <c:v>0.28084467021678916</c:v>
                </c:pt>
                <c:pt idx="11">
                  <c:v>0.20238996996212616</c:v>
                </c:pt>
                <c:pt idx="12">
                  <c:v>0.2017349667932164</c:v>
                </c:pt>
                <c:pt idx="13">
                  <c:v>0.20519055412672435</c:v>
                </c:pt>
                <c:pt idx="14">
                  <c:v>0.21013650092483474</c:v>
                </c:pt>
                <c:pt idx="15">
                  <c:v>0.20999928241057858</c:v>
                </c:pt>
                <c:pt idx="16">
                  <c:v>0.24479082430319693</c:v>
                </c:pt>
                <c:pt idx="17">
                  <c:v>0.20957004034571633</c:v>
                </c:pt>
                <c:pt idx="18">
                  <c:v>0.30094645754461874</c:v>
                </c:pt>
                <c:pt idx="19">
                  <c:v>0.2239013760542351</c:v>
                </c:pt>
                <c:pt idx="20">
                  <c:v>0.23127387477163261</c:v>
                </c:pt>
                <c:pt idx="21">
                  <c:v>0.21470527489776528</c:v>
                </c:pt>
              </c:numCache>
            </c:numRef>
          </c:val>
        </c:ser>
        <c:marker val="1"/>
        <c:axId val="132460928"/>
        <c:axId val="132462464"/>
      </c:lineChart>
      <c:dateAx>
        <c:axId val="132460928"/>
        <c:scaling>
          <c:orientation val="minMax"/>
        </c:scaling>
        <c:axPos val="b"/>
        <c:numFmt formatCode="[$-409]mmm\-yy;@" sourceLinked="0"/>
        <c:tickLblPos val="nextTo"/>
        <c:crossAx val="132462464"/>
        <c:crosses val="autoZero"/>
        <c:auto val="1"/>
        <c:lblOffset val="100"/>
      </c:dateAx>
      <c:valAx>
        <c:axId val="132462464"/>
        <c:scaling>
          <c:orientation val="minMax"/>
        </c:scaling>
        <c:axPos val="l"/>
        <c:majorGridlines/>
        <c:numFmt formatCode="0.0%" sourceLinked="1"/>
        <c:tickLblPos val="nextTo"/>
        <c:crossAx val="132460928"/>
        <c:crosses val="autoZero"/>
        <c:crossBetween val="between"/>
      </c:valAx>
    </c:plotArea>
    <c:legend>
      <c:legendPos val="r"/>
      <c:layout/>
    </c:legend>
    <c:plotVisOnly val="1"/>
  </c:chart>
  <c:printSettings>
    <c:headerFooter/>
    <c:pageMargins b="0.75000000000000033" l="0.70000000000000029" r="0.70000000000000029" t="0.75000000000000033" header="0.30000000000000016" footer="0.30000000000000016"/>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lang val="ja-JP"/>
  <c:chart>
    <c:plotArea>
      <c:layout/>
      <c:lineChart>
        <c:grouping val="standard"/>
        <c:ser>
          <c:idx val="0"/>
          <c:order val="0"/>
          <c:tx>
            <c:strRef>
              <c:f>データ!$M$41</c:f>
              <c:strCache>
                <c:ptCount val="1"/>
                <c:pt idx="0">
                  <c:v>TOP</c:v>
                </c:pt>
              </c:strCache>
            </c:strRef>
          </c:tx>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データ!$M$42:$M$65</c:f>
              <c:numCache>
                <c:formatCode>#,##0_ </c:formatCode>
                <c:ptCount val="24"/>
                <c:pt idx="0">
                  <c:v>368623.86200832395</c:v>
                </c:pt>
                <c:pt idx="1">
                  <c:v>350295.69819500181</c:v>
                </c:pt>
                <c:pt idx="2">
                  <c:v>403010.69735739758</c:v>
                </c:pt>
                <c:pt idx="3">
                  <c:v>487062.48100130114</c:v>
                </c:pt>
                <c:pt idx="4">
                  <c:v>447331.63612428901</c:v>
                </c:pt>
                <c:pt idx="5">
                  <c:v>392436.81676938257</c:v>
                </c:pt>
                <c:pt idx="6">
                  <c:v>370374.10122751916</c:v>
                </c:pt>
                <c:pt idx="7">
                  <c:v>341344.59598066844</c:v>
                </c:pt>
                <c:pt idx="8">
                  <c:v>451473.90118942666</c:v>
                </c:pt>
                <c:pt idx="9">
                  <c:v>295376.53380980104</c:v>
                </c:pt>
                <c:pt idx="10">
                  <c:v>272105.40235224529</c:v>
                </c:pt>
                <c:pt idx="11">
                  <c:v>494563.06041596533</c:v>
                </c:pt>
                <c:pt idx="12">
                  <c:v>314679.23154939525</c:v>
                </c:pt>
                <c:pt idx="13">
                  <c:v>375767.30645449174</c:v>
                </c:pt>
                <c:pt idx="14">
                  <c:v>437936.43799526605</c:v>
                </c:pt>
                <c:pt idx="15">
                  <c:v>473565.56230634183</c:v>
                </c:pt>
                <c:pt idx="16">
                  <c:v>448071.02811637591</c:v>
                </c:pt>
                <c:pt idx="17">
                  <c:v>324693.46579888277</c:v>
                </c:pt>
                <c:pt idx="18">
                  <c:v>326074.77484451013</c:v>
                </c:pt>
                <c:pt idx="19">
                  <c:v>297730.89844841755</c:v>
                </c:pt>
                <c:pt idx="20">
                  <c:v>450503.80561105959</c:v>
                </c:pt>
                <c:pt idx="21">
                  <c:v>453505.15785079345</c:v>
                </c:pt>
              </c:numCache>
            </c:numRef>
          </c:val>
        </c:ser>
        <c:ser>
          <c:idx val="1"/>
          <c:order val="1"/>
          <c:tx>
            <c:strRef>
              <c:f>データ!$N$41</c:f>
              <c:strCache>
                <c:ptCount val="1"/>
                <c:pt idx="0">
                  <c:v>特集</c:v>
                </c:pt>
              </c:strCache>
            </c:strRef>
          </c:tx>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データ!$N$42:$N$65</c:f>
              <c:numCache>
                <c:formatCode>#,##0_ </c:formatCode>
                <c:ptCount val="24"/>
                <c:pt idx="0">
                  <c:v>90331.926269048432</c:v>
                </c:pt>
                <c:pt idx="1">
                  <c:v>85850.270685157171</c:v>
                </c:pt>
                <c:pt idx="2">
                  <c:v>98917.508778220814</c:v>
                </c:pt>
                <c:pt idx="3">
                  <c:v>119147.84090149822</c:v>
                </c:pt>
                <c:pt idx="4">
                  <c:v>109454.70514149165</c:v>
                </c:pt>
                <c:pt idx="5">
                  <c:v>96152.338476799952</c:v>
                </c:pt>
                <c:pt idx="6">
                  <c:v>90589.109002220372</c:v>
                </c:pt>
                <c:pt idx="7">
                  <c:v>83513.730328074816</c:v>
                </c:pt>
                <c:pt idx="8">
                  <c:v>110600.84731226032</c:v>
                </c:pt>
                <c:pt idx="9">
                  <c:v>72336.628962301897</c:v>
                </c:pt>
                <c:pt idx="10">
                  <c:v>66790.18362989767</c:v>
                </c:pt>
                <c:pt idx="11">
                  <c:v>121065.56431715828</c:v>
                </c:pt>
                <c:pt idx="12">
                  <c:v>77175.859131147401</c:v>
                </c:pt>
                <c:pt idx="13">
                  <c:v>91917.34792242499</c:v>
                </c:pt>
                <c:pt idx="14">
                  <c:v>107040.52881408166</c:v>
                </c:pt>
                <c:pt idx="15">
                  <c:v>115958.55788529218</c:v>
                </c:pt>
                <c:pt idx="16">
                  <c:v>109678.41052944414</c:v>
                </c:pt>
                <c:pt idx="17">
                  <c:v>79538.926224048817</c:v>
                </c:pt>
                <c:pt idx="18">
                  <c:v>79867.675759849968</c:v>
                </c:pt>
                <c:pt idx="19">
                  <c:v>73017.624173597986</c:v>
                </c:pt>
                <c:pt idx="20">
                  <c:v>110491.41575944236</c:v>
                </c:pt>
                <c:pt idx="21">
                  <c:v>111112.81779376684</c:v>
                </c:pt>
              </c:numCache>
            </c:numRef>
          </c:val>
        </c:ser>
        <c:ser>
          <c:idx val="2"/>
          <c:order val="2"/>
          <c:tx>
            <c:strRef>
              <c:f>データ!$O$41</c:f>
              <c:strCache>
                <c:ptCount val="1"/>
                <c:pt idx="0">
                  <c:v>一覧</c:v>
                </c:pt>
              </c:strCache>
            </c:strRef>
          </c:tx>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データ!$O$42:$O$65</c:f>
              <c:numCache>
                <c:formatCode>#,##0_ </c:formatCode>
                <c:ptCount val="24"/>
                <c:pt idx="0">
                  <c:v>184412.04509833155</c:v>
                </c:pt>
                <c:pt idx="1">
                  <c:v>175166.22268665</c:v>
                </c:pt>
                <c:pt idx="2">
                  <c:v>201877.08113548407</c:v>
                </c:pt>
                <c:pt idx="3">
                  <c:v>243594.71161987539</c:v>
                </c:pt>
                <c:pt idx="4">
                  <c:v>224050.57904650524</c:v>
                </c:pt>
                <c:pt idx="5">
                  <c:v>196442.30934607066</c:v>
                </c:pt>
                <c:pt idx="6">
                  <c:v>185564.74917125583</c:v>
                </c:pt>
                <c:pt idx="7">
                  <c:v>170926.68590475857</c:v>
                </c:pt>
                <c:pt idx="8">
                  <c:v>226115.45488932307</c:v>
                </c:pt>
                <c:pt idx="9">
                  <c:v>147967.28194021469</c:v>
                </c:pt>
                <c:pt idx="10">
                  <c:v>136113.9443856845</c:v>
                </c:pt>
                <c:pt idx="11">
                  <c:v>247433.43575070475</c:v>
                </c:pt>
                <c:pt idx="12">
                  <c:v>157712.57389505426</c:v>
                </c:pt>
                <c:pt idx="13">
                  <c:v>188071.63073394742</c:v>
                </c:pt>
                <c:pt idx="14">
                  <c:v>219036.26880401769</c:v>
                </c:pt>
                <c:pt idx="15">
                  <c:v>237113.18312493048</c:v>
                </c:pt>
                <c:pt idx="16">
                  <c:v>224092.26328738563</c:v>
                </c:pt>
                <c:pt idx="17">
                  <c:v>162472.46469193924</c:v>
                </c:pt>
                <c:pt idx="18">
                  <c:v>163323.05481785859</c:v>
                </c:pt>
                <c:pt idx="19">
                  <c:v>148913.98088365179</c:v>
                </c:pt>
                <c:pt idx="20">
                  <c:v>225506.66657387995</c:v>
                </c:pt>
                <c:pt idx="21">
                  <c:v>226956.01399520205</c:v>
                </c:pt>
              </c:numCache>
            </c:numRef>
          </c:val>
        </c:ser>
        <c:ser>
          <c:idx val="3"/>
          <c:order val="3"/>
          <c:tx>
            <c:strRef>
              <c:f>データ!$P$41</c:f>
              <c:strCache>
                <c:ptCount val="1"/>
                <c:pt idx="0">
                  <c:v>詳細</c:v>
                </c:pt>
              </c:strCache>
            </c:strRef>
          </c:tx>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データ!$P$42:$P$65</c:f>
              <c:numCache>
                <c:formatCode>#,##0_ </c:formatCode>
                <c:ptCount val="24"/>
                <c:pt idx="0">
                  <c:v>463591.09145361703</c:v>
                </c:pt>
                <c:pt idx="1">
                  <c:v>440432.54240230517</c:v>
                </c:pt>
                <c:pt idx="2">
                  <c:v>508498.38845188048</c:v>
                </c:pt>
                <c:pt idx="3">
                  <c:v>613568.29070932791</c:v>
                </c:pt>
                <c:pt idx="4">
                  <c:v>563436.91862023005</c:v>
                </c:pt>
                <c:pt idx="5">
                  <c:v>494671.76426832355</c:v>
                </c:pt>
                <c:pt idx="6">
                  <c:v>467078.16392842733</c:v>
                </c:pt>
                <c:pt idx="7">
                  <c:v>429601.09345454606</c:v>
                </c:pt>
                <c:pt idx="8">
                  <c:v>568723.21822669334</c:v>
                </c:pt>
                <c:pt idx="9">
                  <c:v>372708.29523409525</c:v>
                </c:pt>
                <c:pt idx="10">
                  <c:v>342781.64085903252</c:v>
                </c:pt>
                <c:pt idx="11">
                  <c:v>622712.65133979556</c:v>
                </c:pt>
                <c:pt idx="12">
                  <c:v>396851.08081617218</c:v>
                </c:pt>
                <c:pt idx="13">
                  <c:v>473428.06856505515</c:v>
                </c:pt>
                <c:pt idx="14">
                  <c:v>551884.75264901889</c:v>
                </c:pt>
                <c:pt idx="15">
                  <c:v>597404.6441622522</c:v>
                </c:pt>
                <c:pt idx="16">
                  <c:v>564200.68328337395</c:v>
                </c:pt>
                <c:pt idx="17">
                  <c:v>409038.05769678549</c:v>
                </c:pt>
                <c:pt idx="18">
                  <c:v>410607.48510561039</c:v>
                </c:pt>
                <c:pt idx="19">
                  <c:v>374312.91921221663</c:v>
                </c:pt>
                <c:pt idx="20">
                  <c:v>567854.49751705886</c:v>
                </c:pt>
                <c:pt idx="21">
                  <c:v>571636.00041251315</c:v>
                </c:pt>
              </c:numCache>
            </c:numRef>
          </c:val>
        </c:ser>
        <c:ser>
          <c:idx val="4"/>
          <c:order val="4"/>
          <c:tx>
            <c:strRef>
              <c:f>データ!$Q$41</c:f>
              <c:strCache>
                <c:ptCount val="1"/>
                <c:pt idx="0">
                  <c:v>フォーム入り口</c:v>
                </c:pt>
              </c:strCache>
            </c:strRef>
          </c:tx>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データ!$Q$42:$Q$65</c:f>
              <c:numCache>
                <c:formatCode>General</c:formatCode>
                <c:ptCount val="24"/>
                <c:pt idx="0">
                  <c:v>3924</c:v>
                </c:pt>
                <c:pt idx="1">
                  <c:v>3312</c:v>
                </c:pt>
                <c:pt idx="2">
                  <c:v>3960</c:v>
                </c:pt>
                <c:pt idx="3">
                  <c:v>5616</c:v>
                </c:pt>
                <c:pt idx="4">
                  <c:v>6210</c:v>
                </c:pt>
                <c:pt idx="5">
                  <c:v>3276</c:v>
                </c:pt>
                <c:pt idx="6">
                  <c:v>2952</c:v>
                </c:pt>
                <c:pt idx="7">
                  <c:v>2970</c:v>
                </c:pt>
                <c:pt idx="8">
                  <c:v>4572</c:v>
                </c:pt>
                <c:pt idx="9">
                  <c:v>3294</c:v>
                </c:pt>
                <c:pt idx="10">
                  <c:v>3456</c:v>
                </c:pt>
                <c:pt idx="11">
                  <c:v>5598</c:v>
                </c:pt>
                <c:pt idx="12">
                  <c:v>3564</c:v>
                </c:pt>
                <c:pt idx="13">
                  <c:v>4752</c:v>
                </c:pt>
                <c:pt idx="14">
                  <c:v>3978</c:v>
                </c:pt>
                <c:pt idx="15">
                  <c:v>5076</c:v>
                </c:pt>
                <c:pt idx="16">
                  <c:v>8640</c:v>
                </c:pt>
                <c:pt idx="17">
                  <c:v>3852</c:v>
                </c:pt>
                <c:pt idx="18">
                  <c:v>3564</c:v>
                </c:pt>
                <c:pt idx="19">
                  <c:v>3402</c:v>
                </c:pt>
                <c:pt idx="20">
                  <c:v>5058</c:v>
                </c:pt>
                <c:pt idx="21">
                  <c:v>3402</c:v>
                </c:pt>
              </c:numCache>
            </c:numRef>
          </c:val>
        </c:ser>
        <c:ser>
          <c:idx val="6"/>
          <c:order val="5"/>
          <c:tx>
            <c:strRef>
              <c:f>データ!$S$41</c:f>
              <c:strCache>
                <c:ptCount val="1"/>
                <c:pt idx="0">
                  <c:v>ＣＶ数</c:v>
                </c:pt>
              </c:strCache>
            </c:strRef>
          </c:tx>
          <c:cat>
            <c:numRef>
              <c:f>データ!$A$42:$A$65</c:f>
              <c:numCache>
                <c:formatCode>yyyy"年"mm"月"</c:formatCode>
                <c:ptCount val="24"/>
                <c:pt idx="0">
                  <c:v>39173</c:v>
                </c:pt>
                <c:pt idx="1">
                  <c:v>39203</c:v>
                </c:pt>
                <c:pt idx="2">
                  <c:v>39234</c:v>
                </c:pt>
                <c:pt idx="3">
                  <c:v>39264</c:v>
                </c:pt>
                <c:pt idx="4">
                  <c:v>39295</c:v>
                </c:pt>
                <c:pt idx="5">
                  <c:v>39326</c:v>
                </c:pt>
                <c:pt idx="6">
                  <c:v>39356</c:v>
                </c:pt>
                <c:pt idx="7">
                  <c:v>39387</c:v>
                </c:pt>
                <c:pt idx="8">
                  <c:v>39417</c:v>
                </c:pt>
                <c:pt idx="9">
                  <c:v>39448</c:v>
                </c:pt>
                <c:pt idx="10">
                  <c:v>39479</c:v>
                </c:pt>
                <c:pt idx="11">
                  <c:v>39508</c:v>
                </c:pt>
                <c:pt idx="12">
                  <c:v>39539</c:v>
                </c:pt>
                <c:pt idx="13">
                  <c:v>39569</c:v>
                </c:pt>
                <c:pt idx="14">
                  <c:v>39600</c:v>
                </c:pt>
                <c:pt idx="15">
                  <c:v>39630</c:v>
                </c:pt>
                <c:pt idx="16">
                  <c:v>39661</c:v>
                </c:pt>
                <c:pt idx="17">
                  <c:v>39692</c:v>
                </c:pt>
                <c:pt idx="18">
                  <c:v>39722</c:v>
                </c:pt>
                <c:pt idx="19">
                  <c:v>39753</c:v>
                </c:pt>
                <c:pt idx="20">
                  <c:v>39783</c:v>
                </c:pt>
                <c:pt idx="21">
                  <c:v>39814</c:v>
                </c:pt>
                <c:pt idx="22">
                  <c:v>39845</c:v>
                </c:pt>
                <c:pt idx="23">
                  <c:v>39873</c:v>
                </c:pt>
              </c:numCache>
            </c:numRef>
          </c:cat>
          <c:val>
            <c:numRef>
              <c:f>データ!$S$42:$S$65</c:f>
              <c:numCache>
                <c:formatCode>#,##0_ </c:formatCode>
                <c:ptCount val="24"/>
                <c:pt idx="0">
                  <c:v>2180</c:v>
                </c:pt>
                <c:pt idx="1">
                  <c:v>1840</c:v>
                </c:pt>
                <c:pt idx="2">
                  <c:v>2200</c:v>
                </c:pt>
                <c:pt idx="3">
                  <c:v>3120</c:v>
                </c:pt>
                <c:pt idx="4">
                  <c:v>3450</c:v>
                </c:pt>
                <c:pt idx="5">
                  <c:v>1820</c:v>
                </c:pt>
                <c:pt idx="6">
                  <c:v>1640</c:v>
                </c:pt>
                <c:pt idx="7">
                  <c:v>1650</c:v>
                </c:pt>
                <c:pt idx="8">
                  <c:v>2540</c:v>
                </c:pt>
                <c:pt idx="9">
                  <c:v>1830</c:v>
                </c:pt>
                <c:pt idx="10">
                  <c:v>1920</c:v>
                </c:pt>
                <c:pt idx="11">
                  <c:v>3110</c:v>
                </c:pt>
                <c:pt idx="12">
                  <c:v>1980</c:v>
                </c:pt>
                <c:pt idx="13">
                  <c:v>2640</c:v>
                </c:pt>
                <c:pt idx="14">
                  <c:v>2210</c:v>
                </c:pt>
                <c:pt idx="15">
                  <c:v>2820</c:v>
                </c:pt>
                <c:pt idx="16">
                  <c:v>4800</c:v>
                </c:pt>
                <c:pt idx="17">
                  <c:v>2140</c:v>
                </c:pt>
                <c:pt idx="18">
                  <c:v>1980</c:v>
                </c:pt>
                <c:pt idx="19">
                  <c:v>1890</c:v>
                </c:pt>
                <c:pt idx="20">
                  <c:v>2810</c:v>
                </c:pt>
                <c:pt idx="21">
                  <c:v>1890</c:v>
                </c:pt>
              </c:numCache>
            </c:numRef>
          </c:val>
        </c:ser>
        <c:marker val="1"/>
        <c:axId val="132518272"/>
        <c:axId val="132519808"/>
      </c:lineChart>
      <c:dateAx>
        <c:axId val="132518272"/>
        <c:scaling>
          <c:orientation val="minMax"/>
        </c:scaling>
        <c:axPos val="b"/>
        <c:numFmt formatCode="[$-409]mmm\-yy;@" sourceLinked="0"/>
        <c:tickLblPos val="nextTo"/>
        <c:crossAx val="132519808"/>
        <c:crosses val="autoZero"/>
        <c:auto val="1"/>
        <c:lblOffset val="100"/>
      </c:dateAx>
      <c:valAx>
        <c:axId val="132519808"/>
        <c:scaling>
          <c:orientation val="minMax"/>
        </c:scaling>
        <c:axPos val="l"/>
        <c:majorGridlines/>
        <c:numFmt formatCode="#,##0_ " sourceLinked="1"/>
        <c:tickLblPos val="nextTo"/>
        <c:crossAx val="132518272"/>
        <c:crosses val="autoZero"/>
        <c:crossBetween val="between"/>
      </c:valAx>
    </c:plotArea>
    <c:legend>
      <c:legendPos val="r"/>
      <c:layout/>
    </c:legend>
    <c:plotVisOnly val="1"/>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8" Type="http://schemas.openxmlformats.org/officeDocument/2006/relationships/chart" Target="../charts/chart9.xml"/><Relationship Id="rId13" Type="http://schemas.openxmlformats.org/officeDocument/2006/relationships/chart" Target="../charts/chart14.xml"/><Relationship Id="rId3" Type="http://schemas.openxmlformats.org/officeDocument/2006/relationships/chart" Target="../charts/chart4.xml"/><Relationship Id="rId7" Type="http://schemas.openxmlformats.org/officeDocument/2006/relationships/chart" Target="../charts/chart8.xml"/><Relationship Id="rId12" Type="http://schemas.openxmlformats.org/officeDocument/2006/relationships/chart" Target="../charts/chart13.xml"/><Relationship Id="rId2" Type="http://schemas.openxmlformats.org/officeDocument/2006/relationships/chart" Target="../charts/chart3.xml"/><Relationship Id="rId1" Type="http://schemas.openxmlformats.org/officeDocument/2006/relationships/chart" Target="../charts/chart2.xml"/><Relationship Id="rId6" Type="http://schemas.openxmlformats.org/officeDocument/2006/relationships/chart" Target="../charts/chart7.xml"/><Relationship Id="rId11" Type="http://schemas.openxmlformats.org/officeDocument/2006/relationships/chart" Target="../charts/chart12.xml"/><Relationship Id="rId5" Type="http://schemas.openxmlformats.org/officeDocument/2006/relationships/chart" Target="../charts/chart6.xml"/><Relationship Id="rId10" Type="http://schemas.openxmlformats.org/officeDocument/2006/relationships/chart" Target="../charts/chart11.xml"/><Relationship Id="rId4" Type="http://schemas.openxmlformats.org/officeDocument/2006/relationships/chart" Target="../charts/chart5.xml"/><Relationship Id="rId9"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5</xdr:col>
      <xdr:colOff>66675</xdr:colOff>
      <xdr:row>13</xdr:row>
      <xdr:rowOff>19050</xdr:rowOff>
    </xdr:from>
    <xdr:to>
      <xdr:col>14</xdr:col>
      <xdr:colOff>390525</xdr:colOff>
      <xdr:row>29</xdr:row>
      <xdr:rowOff>28575</xdr:rowOff>
    </xdr:to>
    <xdr:graphicFrame macro="">
      <xdr:nvGraphicFramePr>
        <xdr:cNvPr id="2" name="グラフ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219075</xdr:colOff>
      <xdr:row>13</xdr:row>
      <xdr:rowOff>190502</xdr:rowOff>
    </xdr:from>
    <xdr:to>
      <xdr:col>9</xdr:col>
      <xdr:colOff>247650</xdr:colOff>
      <xdr:row>25</xdr:row>
      <xdr:rowOff>47632</xdr:rowOff>
    </xdr:to>
    <xdr:cxnSp macro="">
      <xdr:nvCxnSpPr>
        <xdr:cNvPr id="3" name="直線コネクタ 2"/>
        <xdr:cNvCxnSpPr/>
      </xdr:nvCxnSpPr>
      <xdr:spPr>
        <a:xfrm rot="5400000" flipH="1" flipV="1">
          <a:off x="8924923" y="4848229"/>
          <a:ext cx="2581280" cy="28575"/>
        </a:xfrm>
        <a:prstGeom prst="line">
          <a:avLst/>
        </a:prstGeom>
        <a:ln>
          <a:prstDash val="lgDashDotDot"/>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638175</xdr:colOff>
      <xdr:row>13</xdr:row>
      <xdr:rowOff>171450</xdr:rowOff>
    </xdr:from>
    <xdr:to>
      <xdr:col>12</xdr:col>
      <xdr:colOff>142875</xdr:colOff>
      <xdr:row>25</xdr:row>
      <xdr:rowOff>55260</xdr:rowOff>
    </xdr:to>
    <xdr:sp macro="" textlink="">
      <xdr:nvSpPr>
        <xdr:cNvPr id="4" name="正方形/長方形 3"/>
        <xdr:cNvSpPr/>
      </xdr:nvSpPr>
      <xdr:spPr>
        <a:xfrm>
          <a:off x="11991975" y="3552825"/>
          <a:ext cx="190500" cy="260796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ja-JP"/>
        </a:p>
      </xdr:txBody>
    </xdr:sp>
    <xdr:clientData/>
  </xdr:twoCellAnchor>
  <xdr:twoCellAnchor>
    <xdr:from>
      <xdr:col>12</xdr:col>
      <xdr:colOff>438150</xdr:colOff>
      <xdr:row>15</xdr:row>
      <xdr:rowOff>28575</xdr:rowOff>
    </xdr:from>
    <xdr:to>
      <xdr:col>13</xdr:col>
      <xdr:colOff>581025</xdr:colOff>
      <xdr:row>17</xdr:row>
      <xdr:rowOff>123825</xdr:rowOff>
    </xdr:to>
    <xdr:sp macro="" textlink="">
      <xdr:nvSpPr>
        <xdr:cNvPr id="7" name="角丸四角形吹き出し 6"/>
        <xdr:cNvSpPr/>
      </xdr:nvSpPr>
      <xdr:spPr>
        <a:xfrm>
          <a:off x="12477750" y="4019550"/>
          <a:ext cx="828675" cy="704850"/>
        </a:xfrm>
        <a:prstGeom prst="wedgeRoundRectCallout">
          <a:avLst>
            <a:gd name="adj1" fmla="val -50718"/>
            <a:gd name="adj2" fmla="val 55743"/>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t>９５．４％</a:t>
          </a:r>
          <a:endParaRPr kumimoji="1" lang="en-US" altLang="ja-JP" sz="1100"/>
        </a:p>
        <a:p>
          <a:pPr algn="ctr"/>
          <a:r>
            <a:rPr kumimoji="1" lang="ja-JP" altLang="en-US" sz="1100"/>
            <a:t>（予測）</a:t>
          </a:r>
          <a:endParaRPr kumimoji="1" lang="en-US" altLang="ja-JP" sz="1100"/>
        </a:p>
      </xdr:txBody>
    </xdr:sp>
    <xdr:clientData/>
  </xdr:twoCellAnchor>
  <xdr:twoCellAnchor>
    <xdr:from>
      <xdr:col>12</xdr:col>
      <xdr:colOff>485775</xdr:colOff>
      <xdr:row>21</xdr:row>
      <xdr:rowOff>57150</xdr:rowOff>
    </xdr:from>
    <xdr:to>
      <xdr:col>13</xdr:col>
      <xdr:colOff>628650</xdr:colOff>
      <xdr:row>25</xdr:row>
      <xdr:rowOff>76200</xdr:rowOff>
    </xdr:to>
    <xdr:sp macro="" textlink="">
      <xdr:nvSpPr>
        <xdr:cNvPr id="8" name="角丸四角形吹き出し 7"/>
        <xdr:cNvSpPr/>
      </xdr:nvSpPr>
      <xdr:spPr>
        <a:xfrm>
          <a:off x="12525375" y="5476875"/>
          <a:ext cx="828675" cy="704850"/>
        </a:xfrm>
        <a:prstGeom prst="wedgeRoundRectCallout">
          <a:avLst>
            <a:gd name="adj1" fmla="val -51867"/>
            <a:gd name="adj2" fmla="val -111825"/>
            <a:gd name="adj3" fmla="val 16667"/>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rtlCol="0" anchor="ctr"/>
        <a:lstStyle/>
        <a:p>
          <a:pPr algn="ctr"/>
          <a:r>
            <a:rPr kumimoji="1" lang="ja-JP" altLang="en-US" sz="1100"/>
            <a:t>９１．５％</a:t>
          </a:r>
          <a:endParaRPr kumimoji="1" lang="en-US" altLang="ja-JP" sz="1100"/>
        </a:p>
        <a:p>
          <a:pPr algn="ctr"/>
          <a:r>
            <a:rPr kumimoji="1" lang="ja-JP" altLang="en-US" sz="1100"/>
            <a:t>（予測）</a:t>
          </a:r>
          <a:endParaRPr kumimoji="1" lang="en-US" altLang="ja-JP"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95249</xdr:colOff>
      <xdr:row>1</xdr:row>
      <xdr:rowOff>161923</xdr:rowOff>
    </xdr:from>
    <xdr:to>
      <xdr:col>9</xdr:col>
      <xdr:colOff>600075</xdr:colOff>
      <xdr:row>34</xdr:row>
      <xdr:rowOff>114300</xdr:rowOff>
    </xdr:to>
    <xdr:graphicFrame macro="">
      <xdr:nvGraphicFramePr>
        <xdr:cNvPr id="2" name="グラフ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66675</xdr:colOff>
      <xdr:row>2</xdr:row>
      <xdr:rowOff>9524</xdr:rowOff>
    </xdr:from>
    <xdr:to>
      <xdr:col>20</xdr:col>
      <xdr:colOff>276225</xdr:colOff>
      <xdr:row>34</xdr:row>
      <xdr:rowOff>133349</xdr:rowOff>
    </xdr:to>
    <xdr:graphicFrame macro="">
      <xdr:nvGraphicFramePr>
        <xdr:cNvPr id="3"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514349</xdr:colOff>
      <xdr:row>2</xdr:row>
      <xdr:rowOff>123826</xdr:rowOff>
    </xdr:from>
    <xdr:to>
      <xdr:col>4</xdr:col>
      <xdr:colOff>542924</xdr:colOff>
      <xdr:row>30</xdr:row>
      <xdr:rowOff>142876</xdr:rowOff>
    </xdr:to>
    <xdr:cxnSp macro="">
      <xdr:nvCxnSpPr>
        <xdr:cNvPr id="5" name="直線コネクタ 4"/>
        <xdr:cNvCxnSpPr/>
      </xdr:nvCxnSpPr>
      <xdr:spPr>
        <a:xfrm rot="5400000" flipH="1" flipV="1">
          <a:off x="862012" y="2862263"/>
          <a:ext cx="4819650" cy="28575"/>
        </a:xfrm>
        <a:prstGeom prst="line">
          <a:avLst/>
        </a:prstGeom>
        <a:ln>
          <a:prstDash val="lgDashDotDot"/>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552450</xdr:colOff>
      <xdr:row>2</xdr:row>
      <xdr:rowOff>133352</xdr:rowOff>
    </xdr:from>
    <xdr:to>
      <xdr:col>14</xdr:col>
      <xdr:colOff>581025</xdr:colOff>
      <xdr:row>30</xdr:row>
      <xdr:rowOff>152402</xdr:rowOff>
    </xdr:to>
    <xdr:cxnSp macro="">
      <xdr:nvCxnSpPr>
        <xdr:cNvPr id="6" name="直線コネクタ 5"/>
        <xdr:cNvCxnSpPr/>
      </xdr:nvCxnSpPr>
      <xdr:spPr>
        <a:xfrm rot="5400000" flipH="1" flipV="1">
          <a:off x="7758113" y="2871789"/>
          <a:ext cx="4819650" cy="28575"/>
        </a:xfrm>
        <a:prstGeom prst="line">
          <a:avLst/>
        </a:prstGeom>
        <a:ln>
          <a:prstDash val="lgDashDotDot"/>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447675</xdr:colOff>
      <xdr:row>2</xdr:row>
      <xdr:rowOff>152400</xdr:rowOff>
    </xdr:from>
    <xdr:to>
      <xdr:col>17</xdr:col>
      <xdr:colOff>619125</xdr:colOff>
      <xdr:row>30</xdr:row>
      <xdr:rowOff>161925</xdr:rowOff>
    </xdr:to>
    <xdr:sp macro="" textlink="">
      <xdr:nvSpPr>
        <xdr:cNvPr id="7" name="正方形/長方形 6"/>
        <xdr:cNvSpPr/>
      </xdr:nvSpPr>
      <xdr:spPr>
        <a:xfrm>
          <a:off x="12106275" y="495300"/>
          <a:ext cx="171450" cy="4810125"/>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ja-JP"/>
        </a:p>
      </xdr:txBody>
    </xdr:sp>
    <xdr:clientData/>
  </xdr:twoCellAnchor>
  <xdr:twoCellAnchor>
    <xdr:from>
      <xdr:col>0</xdr:col>
      <xdr:colOff>114300</xdr:colOff>
      <xdr:row>37</xdr:row>
      <xdr:rowOff>85725</xdr:rowOff>
    </xdr:from>
    <xdr:to>
      <xdr:col>9</xdr:col>
      <xdr:colOff>571500</xdr:colOff>
      <xdr:row>70</xdr:row>
      <xdr:rowOff>47625</xdr:rowOff>
    </xdr:to>
    <xdr:graphicFrame macro="">
      <xdr:nvGraphicFramePr>
        <xdr:cNvPr id="8" name="グラフ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219075</xdr:colOff>
      <xdr:row>38</xdr:row>
      <xdr:rowOff>66675</xdr:rowOff>
    </xdr:from>
    <xdr:to>
      <xdr:col>7</xdr:col>
      <xdr:colOff>390525</xdr:colOff>
      <xdr:row>66</xdr:row>
      <xdr:rowOff>76200</xdr:rowOff>
    </xdr:to>
    <xdr:sp macro="" textlink="">
      <xdr:nvSpPr>
        <xdr:cNvPr id="9" name="正方形/長方形 8"/>
        <xdr:cNvSpPr/>
      </xdr:nvSpPr>
      <xdr:spPr>
        <a:xfrm>
          <a:off x="5019675" y="6581775"/>
          <a:ext cx="171450" cy="4810125"/>
        </a:xfrm>
        <a:prstGeom prst="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ja-JP"/>
        </a:p>
      </xdr:txBody>
    </xdr:sp>
    <xdr:clientData/>
  </xdr:twoCellAnchor>
  <xdr:twoCellAnchor>
    <xdr:from>
      <xdr:col>10</xdr:col>
      <xdr:colOff>171450</xdr:colOff>
      <xdr:row>37</xdr:row>
      <xdr:rowOff>85725</xdr:rowOff>
    </xdr:from>
    <xdr:to>
      <xdr:col>19</xdr:col>
      <xdr:colOff>628650</xdr:colOff>
      <xdr:row>70</xdr:row>
      <xdr:rowOff>47625</xdr:rowOff>
    </xdr:to>
    <xdr:graphicFrame macro="">
      <xdr:nvGraphicFramePr>
        <xdr:cNvPr id="10" name="グラフ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104775</xdr:colOff>
      <xdr:row>37</xdr:row>
      <xdr:rowOff>85725</xdr:rowOff>
    </xdr:from>
    <xdr:to>
      <xdr:col>30</xdr:col>
      <xdr:colOff>371475</xdr:colOff>
      <xdr:row>70</xdr:row>
      <xdr:rowOff>47625</xdr:rowOff>
    </xdr:to>
    <xdr:graphicFrame macro="">
      <xdr:nvGraphicFramePr>
        <xdr:cNvPr id="12" name="グラフ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17</xdr:col>
      <xdr:colOff>409575</xdr:colOff>
      <xdr:row>38</xdr:row>
      <xdr:rowOff>66675</xdr:rowOff>
    </xdr:from>
    <xdr:to>
      <xdr:col>17</xdr:col>
      <xdr:colOff>581025</xdr:colOff>
      <xdr:row>66</xdr:row>
      <xdr:rowOff>76200</xdr:rowOff>
    </xdr:to>
    <xdr:sp macro="" textlink="">
      <xdr:nvSpPr>
        <xdr:cNvPr id="13" name="正方形/長方形 12"/>
        <xdr:cNvSpPr/>
      </xdr:nvSpPr>
      <xdr:spPr>
        <a:xfrm>
          <a:off x="12068175" y="6581775"/>
          <a:ext cx="171450" cy="4810125"/>
        </a:xfrm>
        <a:prstGeom prst="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ja-JP"/>
        </a:p>
      </xdr:txBody>
    </xdr:sp>
    <xdr:clientData/>
  </xdr:twoCellAnchor>
  <xdr:twoCellAnchor>
    <xdr:from>
      <xdr:col>27</xdr:col>
      <xdr:colOff>485775</xdr:colOff>
      <xdr:row>38</xdr:row>
      <xdr:rowOff>57150</xdr:rowOff>
    </xdr:from>
    <xdr:to>
      <xdr:col>27</xdr:col>
      <xdr:colOff>657225</xdr:colOff>
      <xdr:row>66</xdr:row>
      <xdr:rowOff>66675</xdr:rowOff>
    </xdr:to>
    <xdr:sp macro="" textlink="">
      <xdr:nvSpPr>
        <xdr:cNvPr id="14" name="正方形/長方形 13"/>
        <xdr:cNvSpPr/>
      </xdr:nvSpPr>
      <xdr:spPr>
        <a:xfrm>
          <a:off x="19183350" y="6572250"/>
          <a:ext cx="171450" cy="4810125"/>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ja-JP"/>
        </a:p>
      </xdr:txBody>
    </xdr:sp>
    <xdr:clientData/>
  </xdr:twoCellAnchor>
  <xdr:twoCellAnchor>
    <xdr:from>
      <xdr:col>0</xdr:col>
      <xdr:colOff>114299</xdr:colOff>
      <xdr:row>73</xdr:row>
      <xdr:rowOff>66675</xdr:rowOff>
    </xdr:from>
    <xdr:to>
      <xdr:col>9</xdr:col>
      <xdr:colOff>542924</xdr:colOff>
      <xdr:row>106</xdr:row>
      <xdr:rowOff>28575</xdr:rowOff>
    </xdr:to>
    <xdr:graphicFrame macro="">
      <xdr:nvGraphicFramePr>
        <xdr:cNvPr id="15" name="グラフ 1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10</xdr:col>
      <xdr:colOff>238126</xdr:colOff>
      <xdr:row>73</xdr:row>
      <xdr:rowOff>85725</xdr:rowOff>
    </xdr:from>
    <xdr:to>
      <xdr:col>19</xdr:col>
      <xdr:colOff>638176</xdr:colOff>
      <xdr:row>106</xdr:row>
      <xdr:rowOff>28575</xdr:rowOff>
    </xdr:to>
    <xdr:graphicFrame macro="">
      <xdr:nvGraphicFramePr>
        <xdr:cNvPr id="16" name="グラフ 1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171450</xdr:colOff>
      <xdr:row>74</xdr:row>
      <xdr:rowOff>38100</xdr:rowOff>
    </xdr:from>
    <xdr:to>
      <xdr:col>7</xdr:col>
      <xdr:colOff>342900</xdr:colOff>
      <xdr:row>102</xdr:row>
      <xdr:rowOff>47625</xdr:rowOff>
    </xdr:to>
    <xdr:sp macro="" textlink="">
      <xdr:nvSpPr>
        <xdr:cNvPr id="17" name="正方形/長方形 16"/>
        <xdr:cNvSpPr/>
      </xdr:nvSpPr>
      <xdr:spPr>
        <a:xfrm>
          <a:off x="4972050" y="12725400"/>
          <a:ext cx="171450" cy="4810125"/>
        </a:xfrm>
        <a:prstGeom prst="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ja-JP"/>
        </a:p>
      </xdr:txBody>
    </xdr:sp>
    <xdr:clientData/>
  </xdr:twoCellAnchor>
  <xdr:twoCellAnchor>
    <xdr:from>
      <xdr:col>17</xdr:col>
      <xdr:colOff>238125</xdr:colOff>
      <xdr:row>74</xdr:row>
      <xdr:rowOff>47625</xdr:rowOff>
    </xdr:from>
    <xdr:to>
      <xdr:col>17</xdr:col>
      <xdr:colOff>409575</xdr:colOff>
      <xdr:row>102</xdr:row>
      <xdr:rowOff>57150</xdr:rowOff>
    </xdr:to>
    <xdr:sp macro="" textlink="">
      <xdr:nvSpPr>
        <xdr:cNvPr id="18" name="正方形/長方形 17"/>
        <xdr:cNvSpPr/>
      </xdr:nvSpPr>
      <xdr:spPr>
        <a:xfrm>
          <a:off x="11896725" y="12734925"/>
          <a:ext cx="171450" cy="4810125"/>
        </a:xfrm>
        <a:prstGeom prst="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ja-JP"/>
        </a:p>
      </xdr:txBody>
    </xdr:sp>
    <xdr:clientData/>
  </xdr:twoCellAnchor>
  <xdr:twoCellAnchor>
    <xdr:from>
      <xdr:col>20</xdr:col>
      <xdr:colOff>114300</xdr:colOff>
      <xdr:row>73</xdr:row>
      <xdr:rowOff>104775</xdr:rowOff>
    </xdr:from>
    <xdr:to>
      <xdr:col>30</xdr:col>
      <xdr:colOff>352425</xdr:colOff>
      <xdr:row>106</xdr:row>
      <xdr:rowOff>9525</xdr:rowOff>
    </xdr:to>
    <xdr:graphicFrame macro="">
      <xdr:nvGraphicFramePr>
        <xdr:cNvPr id="19" name="グラフ 1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28</xdr:col>
      <xdr:colOff>438150</xdr:colOff>
      <xdr:row>74</xdr:row>
      <xdr:rowOff>66676</xdr:rowOff>
    </xdr:from>
    <xdr:to>
      <xdr:col>28</xdr:col>
      <xdr:colOff>628650</xdr:colOff>
      <xdr:row>102</xdr:row>
      <xdr:rowOff>28576</xdr:rowOff>
    </xdr:to>
    <xdr:sp macro="" textlink="">
      <xdr:nvSpPr>
        <xdr:cNvPr id="20" name="正方形/長方形 19"/>
        <xdr:cNvSpPr/>
      </xdr:nvSpPr>
      <xdr:spPr>
        <a:xfrm>
          <a:off x="19821525" y="12753976"/>
          <a:ext cx="190500" cy="4762500"/>
        </a:xfrm>
        <a:prstGeom prst="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ja-JP"/>
        </a:p>
      </xdr:txBody>
    </xdr:sp>
    <xdr:clientData/>
  </xdr:twoCellAnchor>
  <xdr:twoCellAnchor>
    <xdr:from>
      <xdr:col>31</xdr:col>
      <xdr:colOff>95250</xdr:colOff>
      <xdr:row>73</xdr:row>
      <xdr:rowOff>123825</xdr:rowOff>
    </xdr:from>
    <xdr:to>
      <xdr:col>37</xdr:col>
      <xdr:colOff>552450</xdr:colOff>
      <xdr:row>89</xdr:row>
      <xdr:rowOff>123825</xdr:rowOff>
    </xdr:to>
    <xdr:graphicFrame macro="">
      <xdr:nvGraphicFramePr>
        <xdr:cNvPr id="21" name="グラフ 2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31</xdr:col>
      <xdr:colOff>133350</xdr:colOff>
      <xdr:row>92</xdr:row>
      <xdr:rowOff>85725</xdr:rowOff>
    </xdr:from>
    <xdr:to>
      <xdr:col>37</xdr:col>
      <xdr:colOff>590550</xdr:colOff>
      <xdr:row>108</xdr:row>
      <xdr:rowOff>85725</xdr:rowOff>
    </xdr:to>
    <xdr:graphicFrame macro="">
      <xdr:nvGraphicFramePr>
        <xdr:cNvPr id="22" name="グラフ 2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0</xdr:colOff>
      <xdr:row>110</xdr:row>
      <xdr:rowOff>68036</xdr:rowOff>
    </xdr:from>
    <xdr:to>
      <xdr:col>10</xdr:col>
      <xdr:colOff>285750</xdr:colOff>
      <xdr:row>143</xdr:row>
      <xdr:rowOff>29935</xdr:rowOff>
    </xdr:to>
    <xdr:graphicFrame macro="">
      <xdr:nvGraphicFramePr>
        <xdr:cNvPr id="24" name="グラフ 2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0</xdr:col>
      <xdr:colOff>95250</xdr:colOff>
      <xdr:row>110</xdr:row>
      <xdr:rowOff>149679</xdr:rowOff>
    </xdr:from>
    <xdr:to>
      <xdr:col>1</xdr:col>
      <xdr:colOff>27214</xdr:colOff>
      <xdr:row>112</xdr:row>
      <xdr:rowOff>40821</xdr:rowOff>
    </xdr:to>
    <xdr:sp macro="" textlink="">
      <xdr:nvSpPr>
        <xdr:cNvPr id="25" name="テキスト ボックス 24"/>
        <xdr:cNvSpPr txBox="1"/>
      </xdr:nvSpPr>
      <xdr:spPr>
        <a:xfrm>
          <a:off x="95250" y="19607893"/>
          <a:ext cx="612321" cy="2449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en-US" altLang="ja-JP" sz="1100"/>
            <a:t>PV</a:t>
          </a:r>
          <a:endParaRPr kumimoji="1" lang="ja-JP" altLang="en-US" sz="1100"/>
        </a:p>
      </xdr:txBody>
    </xdr:sp>
    <xdr:clientData/>
  </xdr:twoCellAnchor>
  <xdr:twoCellAnchor>
    <xdr:from>
      <xdr:col>8</xdr:col>
      <xdr:colOff>70757</xdr:colOff>
      <xdr:row>111</xdr:row>
      <xdr:rowOff>70756</xdr:rowOff>
    </xdr:from>
    <xdr:to>
      <xdr:col>10</xdr:col>
      <xdr:colOff>27215</xdr:colOff>
      <xdr:row>112</xdr:row>
      <xdr:rowOff>149678</xdr:rowOff>
    </xdr:to>
    <xdr:sp macro="" textlink="">
      <xdr:nvSpPr>
        <xdr:cNvPr id="26" name="テキスト ボックス 25"/>
        <xdr:cNvSpPr txBox="1"/>
      </xdr:nvSpPr>
      <xdr:spPr>
        <a:xfrm>
          <a:off x="5513614" y="19705863"/>
          <a:ext cx="1317172" cy="2558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100"/>
            <a:t>セッション・</a:t>
          </a:r>
          <a:r>
            <a:rPr kumimoji="1" lang="en-US" altLang="ja-JP" sz="1100"/>
            <a:t>UU</a:t>
          </a:r>
          <a:endParaRPr kumimoji="1" lang="ja-JP" altLang="en-US" sz="1100"/>
        </a:p>
      </xdr:txBody>
    </xdr:sp>
    <xdr:clientData/>
  </xdr:twoCellAnchor>
  <xdr:twoCellAnchor>
    <xdr:from>
      <xdr:col>10</xdr:col>
      <xdr:colOff>462642</xdr:colOff>
      <xdr:row>110</xdr:row>
      <xdr:rowOff>68037</xdr:rowOff>
    </xdr:from>
    <xdr:to>
      <xdr:col>19</xdr:col>
      <xdr:colOff>489856</xdr:colOff>
      <xdr:row>143</xdr:row>
      <xdr:rowOff>27214</xdr:rowOff>
    </xdr:to>
    <xdr:graphicFrame macro="">
      <xdr:nvGraphicFramePr>
        <xdr:cNvPr id="27" name="グラフ 2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20</xdr:col>
      <xdr:colOff>122464</xdr:colOff>
      <xdr:row>110</xdr:row>
      <xdr:rowOff>54429</xdr:rowOff>
    </xdr:from>
    <xdr:to>
      <xdr:col>30</xdr:col>
      <xdr:colOff>367392</xdr:colOff>
      <xdr:row>143</xdr:row>
      <xdr:rowOff>40821</xdr:rowOff>
    </xdr:to>
    <xdr:graphicFrame macro="">
      <xdr:nvGraphicFramePr>
        <xdr:cNvPr id="28" name="グラフ 2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10</xdr:col>
      <xdr:colOff>585108</xdr:colOff>
      <xdr:row>14</xdr:row>
      <xdr:rowOff>163286</xdr:rowOff>
    </xdr:from>
    <xdr:to>
      <xdr:col>18</xdr:col>
      <xdr:colOff>381000</xdr:colOff>
      <xdr:row>14</xdr:row>
      <xdr:rowOff>164874</xdr:rowOff>
    </xdr:to>
    <xdr:cxnSp macro="">
      <xdr:nvCxnSpPr>
        <xdr:cNvPr id="30" name="直線コネクタ 29"/>
        <xdr:cNvCxnSpPr/>
      </xdr:nvCxnSpPr>
      <xdr:spPr>
        <a:xfrm>
          <a:off x="7388679" y="2639786"/>
          <a:ext cx="5238750" cy="1588"/>
        </a:xfrm>
        <a:prstGeom prst="line">
          <a:avLst/>
        </a:prstGeom>
      </xdr:spPr>
      <xdr:style>
        <a:lnRef idx="3">
          <a:schemeClr val="dk1"/>
        </a:lnRef>
        <a:fillRef idx="0">
          <a:schemeClr val="dk1"/>
        </a:fillRef>
        <a:effectRef idx="2">
          <a:schemeClr val="dk1"/>
        </a:effectRef>
        <a:fontRef idx="minor">
          <a:schemeClr val="tx1"/>
        </a:fontRef>
      </xdr:style>
    </xdr:cxnSp>
    <xdr:clientData/>
  </xdr:twoCellAnchor>
</xdr:wsDr>
</file>

<file path=xl/drawings/drawing3.xml><?xml version="1.0" encoding="utf-8"?>
<c:userShapes xmlns:c="http://schemas.openxmlformats.org/drawingml/2006/chart">
  <cdr:relSizeAnchor xmlns:cdr="http://schemas.openxmlformats.org/drawingml/2006/chartDrawing">
    <cdr:from>
      <cdr:x>0.72315</cdr:x>
      <cdr:y>0.02312</cdr:y>
    </cdr:from>
    <cdr:to>
      <cdr:x>0.74883</cdr:x>
      <cdr:y>0.8805</cdr:y>
    </cdr:to>
    <cdr:sp macro="" textlink="">
      <cdr:nvSpPr>
        <cdr:cNvPr id="2" name="正方形/長方形 1"/>
        <cdr:cNvSpPr/>
      </cdr:nvSpPr>
      <cdr:spPr>
        <a:xfrm xmlns:a="http://schemas.openxmlformats.org/drawingml/2006/main">
          <a:off x="4793063" y="133860"/>
          <a:ext cx="170208" cy="4964094"/>
        </a:xfrm>
        <a:prstGeom xmlns:a="http://schemas.openxmlformats.org/drawingml/2006/main" prst="rect">
          <a:avLst/>
        </a:prstGeom>
        <a:noFill xmlns:a="http://schemas.openxmlformats.org/drawingml/2006/main"/>
        <a:ln xmlns:a="http://schemas.openxmlformats.org/drawingml/2006/main">
          <a:solidFill>
            <a:srgbClr val="00B050"/>
          </a:solid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p xmlns:a="http://schemas.openxmlformats.org/drawingml/2006/main">
          <a:endParaRPr lang="ja-JP"/>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O35"/>
  <sheetViews>
    <sheetView zoomScale="70" zoomScaleNormal="70" workbookViewId="0">
      <selection activeCell="C18" sqref="C18"/>
    </sheetView>
  </sheetViews>
  <sheetFormatPr defaultRowHeight="13.5"/>
  <cols>
    <col min="1" max="1" width="20.25" bestFit="1" customWidth="1"/>
    <col min="2" max="2" width="18.25" bestFit="1" customWidth="1"/>
    <col min="3" max="3" width="20.25" bestFit="1" customWidth="1"/>
    <col min="4" max="4" width="18.25" bestFit="1" customWidth="1"/>
  </cols>
  <sheetData>
    <row r="1" spans="1:15" s="268" customFormat="1" ht="24">
      <c r="A1" s="266" t="s">
        <v>95</v>
      </c>
      <c r="B1" s="266"/>
      <c r="C1" s="266"/>
      <c r="D1" s="266"/>
      <c r="E1" s="266"/>
      <c r="F1" s="266"/>
      <c r="G1" s="266"/>
      <c r="H1" s="266"/>
      <c r="I1" s="266"/>
      <c r="J1" s="267"/>
      <c r="K1" s="267"/>
      <c r="L1" s="267"/>
      <c r="M1" s="267"/>
      <c r="N1" s="267"/>
      <c r="O1" s="267"/>
    </row>
    <row r="3" spans="1:15" ht="24">
      <c r="A3" s="257" t="s">
        <v>96</v>
      </c>
    </row>
    <row r="5" spans="1:15" ht="24">
      <c r="A5" s="5"/>
      <c r="B5" s="253" t="s">
        <v>64</v>
      </c>
      <c r="C5" s="269" t="s">
        <v>98</v>
      </c>
      <c r="D5" s="269"/>
      <c r="E5" s="269"/>
      <c r="F5" s="269"/>
      <c r="G5" s="269"/>
      <c r="H5" s="269"/>
      <c r="I5" s="269"/>
      <c r="J5" s="269"/>
      <c r="K5" s="269"/>
    </row>
    <row r="6" spans="1:15" ht="24" customHeight="1">
      <c r="A6" s="253" t="s">
        <v>26</v>
      </c>
      <c r="B6" s="262">
        <f>データ!X29</f>
        <v>0.85916666666666663</v>
      </c>
      <c r="C6" s="270" t="s">
        <v>103</v>
      </c>
      <c r="D6" s="271"/>
      <c r="E6" s="271"/>
      <c r="F6" s="271"/>
      <c r="G6" s="271"/>
      <c r="H6" s="271"/>
      <c r="I6" s="271"/>
      <c r="J6" s="271"/>
      <c r="K6" s="272"/>
    </row>
    <row r="7" spans="1:15" ht="24">
      <c r="A7" s="255" t="s">
        <v>9</v>
      </c>
      <c r="B7" s="262">
        <f>データ!Y29</f>
        <v>0.86777777777777776</v>
      </c>
      <c r="C7" s="270" t="s">
        <v>101</v>
      </c>
      <c r="D7" s="271"/>
      <c r="E7" s="271"/>
      <c r="F7" s="271"/>
      <c r="G7" s="271"/>
      <c r="H7" s="271"/>
      <c r="I7" s="271"/>
      <c r="J7" s="271"/>
      <c r="K7" s="272"/>
    </row>
    <row r="8" spans="1:15" ht="24" customHeight="1">
      <c r="A8" s="255" t="s">
        <v>27</v>
      </c>
      <c r="B8" s="254">
        <f>データ!Z29</f>
        <v>1.21045</v>
      </c>
      <c r="C8" s="273" t="s">
        <v>102</v>
      </c>
      <c r="D8" s="274"/>
      <c r="E8" s="274"/>
      <c r="F8" s="274"/>
      <c r="G8" s="274"/>
      <c r="H8" s="274"/>
      <c r="I8" s="274"/>
      <c r="J8" s="274"/>
      <c r="K8" s="275"/>
    </row>
    <row r="9" spans="1:15" ht="24">
      <c r="A9" s="255" t="s">
        <v>22</v>
      </c>
      <c r="B9" s="262">
        <f>データ!AA29</f>
        <v>0.90917107583774248</v>
      </c>
      <c r="C9" s="286" t="s">
        <v>99</v>
      </c>
      <c r="D9" s="286"/>
      <c r="E9" s="286"/>
      <c r="F9" s="286"/>
      <c r="G9" s="286"/>
      <c r="H9" s="286"/>
      <c r="I9" s="286"/>
      <c r="J9" s="286"/>
      <c r="K9" s="286"/>
    </row>
    <row r="12" spans="1:15" ht="24">
      <c r="A12" s="258" t="s">
        <v>97</v>
      </c>
      <c r="F12" s="258" t="s">
        <v>104</v>
      </c>
    </row>
    <row r="13" spans="1:15" ht="9.75" customHeight="1">
      <c r="A13" s="256"/>
    </row>
    <row r="14" spans="1:15" ht="24">
      <c r="A14" s="5"/>
      <c r="B14" s="259">
        <v>39814</v>
      </c>
      <c r="C14" s="259">
        <v>39783</v>
      </c>
      <c r="D14" s="259">
        <v>39448</v>
      </c>
    </row>
    <row r="15" spans="1:15" ht="24">
      <c r="A15" s="253" t="s">
        <v>26</v>
      </c>
      <c r="B15" s="260">
        <f>データ!B29</f>
        <v>1031000</v>
      </c>
      <c r="C15" s="263">
        <f>データ!B28</f>
        <v>1858000</v>
      </c>
      <c r="D15" s="263">
        <f>データ!B17</f>
        <v>940000</v>
      </c>
    </row>
    <row r="16" spans="1:15" ht="24">
      <c r="A16" s="255" t="s">
        <v>9</v>
      </c>
      <c r="B16" s="260">
        <f>データ!H29</f>
        <v>781000</v>
      </c>
      <c r="C16" s="263">
        <f>データ!H28</f>
        <v>1358000</v>
      </c>
      <c r="D16" s="263">
        <f>データ!H17</f>
        <v>690000</v>
      </c>
    </row>
    <row r="17" spans="1:15" ht="24">
      <c r="A17" s="255" t="s">
        <v>27</v>
      </c>
      <c r="B17" s="253">
        <f>データ!M29</f>
        <v>121045</v>
      </c>
      <c r="C17" s="264">
        <f>データ!M28</f>
        <v>120420</v>
      </c>
      <c r="D17" s="264">
        <f>データ!M17</f>
        <v>92104</v>
      </c>
    </row>
    <row r="18" spans="1:15" ht="24">
      <c r="A18" s="255" t="s">
        <v>22</v>
      </c>
      <c r="B18" s="261">
        <f>データ!S29</f>
        <v>545.50264550264546</v>
      </c>
      <c r="C18" s="265">
        <f>データ!S28</f>
        <v>661.20996441281136</v>
      </c>
      <c r="D18" s="265">
        <f>データ!S17</f>
        <v>513.66120218579238</v>
      </c>
    </row>
    <row r="20" spans="1:15">
      <c r="A20" s="285" t="s">
        <v>100</v>
      </c>
      <c r="B20" s="285"/>
      <c r="C20" s="285"/>
      <c r="D20" s="285"/>
    </row>
    <row r="21" spans="1:15">
      <c r="A21" s="285"/>
      <c r="B21" s="285"/>
      <c r="C21" s="285"/>
      <c r="D21" s="285"/>
    </row>
    <row r="22" spans="1:15">
      <c r="A22" s="285"/>
      <c r="B22" s="285"/>
      <c r="C22" s="285"/>
      <c r="D22" s="285"/>
    </row>
    <row r="23" spans="1:15">
      <c r="A23" s="285"/>
      <c r="B23" s="285"/>
      <c r="C23" s="285"/>
      <c r="D23" s="285"/>
    </row>
    <row r="32" spans="1:15" ht="13.5" customHeight="1">
      <c r="F32" s="276" t="s">
        <v>105</v>
      </c>
      <c r="G32" s="277"/>
      <c r="H32" s="277"/>
      <c r="I32" s="277"/>
      <c r="J32" s="277"/>
      <c r="K32" s="277"/>
      <c r="L32" s="277"/>
      <c r="M32" s="277"/>
      <c r="N32" s="277"/>
      <c r="O32" s="278"/>
    </row>
    <row r="33" spans="6:15">
      <c r="F33" s="279"/>
      <c r="G33" s="280"/>
      <c r="H33" s="280"/>
      <c r="I33" s="280"/>
      <c r="J33" s="280"/>
      <c r="K33" s="280"/>
      <c r="L33" s="280"/>
      <c r="M33" s="280"/>
      <c r="N33" s="280"/>
      <c r="O33" s="281"/>
    </row>
    <row r="34" spans="6:15">
      <c r="F34" s="279"/>
      <c r="G34" s="280"/>
      <c r="H34" s="280"/>
      <c r="I34" s="280"/>
      <c r="J34" s="280"/>
      <c r="K34" s="280"/>
      <c r="L34" s="280"/>
      <c r="M34" s="280"/>
      <c r="N34" s="280"/>
      <c r="O34" s="281"/>
    </row>
    <row r="35" spans="6:15">
      <c r="F35" s="282"/>
      <c r="G35" s="283"/>
      <c r="H35" s="283"/>
      <c r="I35" s="283"/>
      <c r="J35" s="283"/>
      <c r="K35" s="283"/>
      <c r="L35" s="283"/>
      <c r="M35" s="283"/>
      <c r="N35" s="283"/>
      <c r="O35" s="284"/>
    </row>
  </sheetData>
  <mergeCells count="7">
    <mergeCell ref="C5:K5"/>
    <mergeCell ref="C6:K6"/>
    <mergeCell ref="C7:K7"/>
    <mergeCell ref="C8:K8"/>
    <mergeCell ref="F32:O35"/>
    <mergeCell ref="A20:D23"/>
    <mergeCell ref="C9:K9"/>
  </mergeCells>
  <phoneticPr fontId="3"/>
  <conditionalFormatting sqref="B6:B9">
    <cfRule type="iconSet" priority="1">
      <iconSet iconSet="3Arrows">
        <cfvo type="percent" val="0"/>
        <cfvo type="percent" val="33"/>
        <cfvo type="percent" val="67"/>
      </iconSet>
    </cfRule>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AF109"/>
  <sheetViews>
    <sheetView zoomScale="40" zoomScaleNormal="40" workbookViewId="0">
      <selection activeCell="AI54" sqref="AI54"/>
    </sheetView>
  </sheetViews>
  <sheetFormatPr defaultRowHeight="13.5"/>
  <cols>
    <col min="22" max="22" width="11.375" bestFit="1" customWidth="1"/>
  </cols>
  <sheetData>
    <row r="1" spans="1:11">
      <c r="A1" s="3" t="s">
        <v>63</v>
      </c>
      <c r="K1" s="3" t="s">
        <v>71</v>
      </c>
    </row>
    <row r="37" spans="1:21">
      <c r="A37" s="3" t="s">
        <v>37</v>
      </c>
      <c r="K37" s="3" t="s">
        <v>72</v>
      </c>
      <c r="U37" s="3" t="s">
        <v>73</v>
      </c>
    </row>
    <row r="73" spans="1:32">
      <c r="A73" s="3" t="s">
        <v>88</v>
      </c>
      <c r="K73" s="3" t="s">
        <v>89</v>
      </c>
      <c r="U73" s="3" t="s">
        <v>90</v>
      </c>
      <c r="AF73" s="3" t="s">
        <v>93</v>
      </c>
    </row>
    <row r="92" spans="32:32">
      <c r="AF92" s="3" t="s">
        <v>94</v>
      </c>
    </row>
    <row r="109" spans="1:21">
      <c r="A109" s="3" t="s">
        <v>106</v>
      </c>
      <c r="L109" s="3" t="s">
        <v>107</v>
      </c>
      <c r="U109" s="3" t="s">
        <v>108</v>
      </c>
    </row>
  </sheetData>
  <phoneticPr fontId="3"/>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dimension ref="A1:AJ105"/>
  <sheetViews>
    <sheetView tabSelected="1" topLeftCell="D1" workbookViewId="0">
      <selection activeCell="F6" sqref="F6"/>
    </sheetView>
  </sheetViews>
  <sheetFormatPr defaultRowHeight="13.5"/>
  <cols>
    <col min="1" max="1" width="11.375" bestFit="1" customWidth="1"/>
    <col min="2" max="2" width="13.375" bestFit="1" customWidth="1"/>
    <col min="3" max="3" width="11.625" bestFit="1" customWidth="1"/>
    <col min="4" max="4" width="9.75" bestFit="1" customWidth="1"/>
    <col min="5" max="5" width="11.5" style="1" bestFit="1" customWidth="1"/>
    <col min="6" max="6" width="12.875" customWidth="1"/>
    <col min="7" max="7" width="10.375" bestFit="1" customWidth="1"/>
    <col min="8" max="8" width="13.25" bestFit="1" customWidth="1"/>
    <col min="9" max="9" width="11.5" bestFit="1" customWidth="1"/>
    <col min="11" max="11" width="11.5" bestFit="1" customWidth="1"/>
    <col min="12" max="12" width="3.25" customWidth="1"/>
    <col min="13" max="13" width="18.125" bestFit="1" customWidth="1"/>
    <col min="14" max="16" width="11.5" bestFit="1" customWidth="1"/>
    <col min="17" max="17" width="9.75" bestFit="1" customWidth="1"/>
    <col min="18" max="19" width="10" bestFit="1" customWidth="1"/>
    <col min="23" max="23" width="11.375" bestFit="1" customWidth="1"/>
    <col min="28" max="28" width="20.5" bestFit="1" customWidth="1"/>
    <col min="29" max="29" width="20.5" customWidth="1"/>
    <col min="30" max="30" width="11.375" bestFit="1" customWidth="1"/>
    <col min="31" max="31" width="11.875" bestFit="1" customWidth="1"/>
    <col min="32" max="32" width="11.5" bestFit="1" customWidth="1"/>
    <col min="34" max="35" width="11.5" bestFit="1" customWidth="1"/>
  </cols>
  <sheetData>
    <row r="1" spans="1:36">
      <c r="A1" s="7" t="s">
        <v>14</v>
      </c>
      <c r="B1" s="8" t="s">
        <v>15</v>
      </c>
      <c r="D1" s="305" t="s">
        <v>18</v>
      </c>
      <c r="E1" s="305"/>
      <c r="F1" s="305"/>
      <c r="G1" s="305"/>
      <c r="H1" s="305"/>
      <c r="I1" s="305"/>
      <c r="J1" s="305"/>
      <c r="K1" s="305"/>
      <c r="L1" s="305"/>
      <c r="M1" s="305"/>
      <c r="N1" s="305"/>
      <c r="O1" s="305"/>
      <c r="P1" s="305"/>
      <c r="Q1" s="305"/>
    </row>
    <row r="2" spans="1:36">
      <c r="A2" s="5" t="s">
        <v>16</v>
      </c>
      <c r="B2" s="6">
        <v>39854</v>
      </c>
      <c r="D2" s="305"/>
      <c r="E2" s="305"/>
      <c r="F2" s="305"/>
      <c r="G2" s="305"/>
      <c r="H2" s="305"/>
      <c r="I2" s="305"/>
      <c r="J2" s="305"/>
      <c r="K2" s="305"/>
      <c r="L2" s="305"/>
      <c r="M2" s="305"/>
      <c r="N2" s="305"/>
      <c r="O2" s="305"/>
      <c r="P2" s="305"/>
      <c r="Q2" s="305"/>
    </row>
    <row r="3" spans="1:36">
      <c r="D3" s="305"/>
      <c r="E3" s="305"/>
      <c r="F3" s="305"/>
      <c r="G3" s="305"/>
      <c r="H3" s="305"/>
      <c r="I3" s="305"/>
      <c r="J3" s="305"/>
      <c r="K3" s="305"/>
      <c r="L3" s="305"/>
      <c r="M3" s="305"/>
      <c r="N3" s="305"/>
      <c r="O3" s="305"/>
      <c r="P3" s="305"/>
      <c r="Q3" s="305"/>
    </row>
    <row r="5" spans="1:36">
      <c r="A5" s="3" t="s">
        <v>24</v>
      </c>
      <c r="F5" s="4" t="s">
        <v>13</v>
      </c>
      <c r="W5" s="3" t="s">
        <v>25</v>
      </c>
      <c r="AE5" s="3" t="s">
        <v>65</v>
      </c>
    </row>
    <row r="6" spans="1:36" ht="24.75" thickBot="1">
      <c r="R6" s="314"/>
    </row>
    <row r="7" spans="1:36" ht="14.25" thickBot="1">
      <c r="A7" s="34" t="s">
        <v>3</v>
      </c>
      <c r="B7" s="48" t="s">
        <v>0</v>
      </c>
      <c r="C7" s="43" t="s">
        <v>1</v>
      </c>
      <c r="D7" s="36" t="s">
        <v>2</v>
      </c>
      <c r="E7" s="37" t="s">
        <v>7</v>
      </c>
      <c r="F7" s="48" t="s">
        <v>8</v>
      </c>
      <c r="G7" s="38" t="s">
        <v>12</v>
      </c>
      <c r="H7" s="35" t="s">
        <v>11</v>
      </c>
      <c r="I7" s="43" t="s">
        <v>10</v>
      </c>
      <c r="J7" s="36" t="s">
        <v>2</v>
      </c>
      <c r="K7" s="38" t="s">
        <v>7</v>
      </c>
      <c r="M7" s="48" t="s">
        <v>17</v>
      </c>
      <c r="N7" s="43" t="s">
        <v>1</v>
      </c>
      <c r="O7" s="71" t="s">
        <v>2</v>
      </c>
      <c r="P7" s="94" t="s">
        <v>20</v>
      </c>
      <c r="Q7" s="38" t="s">
        <v>21</v>
      </c>
      <c r="R7" s="35" t="s">
        <v>19</v>
      </c>
      <c r="S7" s="36" t="s">
        <v>22</v>
      </c>
      <c r="T7" s="43" t="s">
        <v>1</v>
      </c>
      <c r="U7" s="38" t="s">
        <v>2</v>
      </c>
      <c r="W7" s="34" t="s">
        <v>3</v>
      </c>
      <c r="X7" s="36" t="s">
        <v>26</v>
      </c>
      <c r="Y7" s="36" t="s">
        <v>9</v>
      </c>
      <c r="Z7" s="36" t="s">
        <v>27</v>
      </c>
      <c r="AA7" s="71" t="s">
        <v>22</v>
      </c>
      <c r="AB7" s="103" t="s">
        <v>28</v>
      </c>
      <c r="AC7" s="217"/>
      <c r="AD7" s="104" t="s">
        <v>3</v>
      </c>
      <c r="AE7" s="35" t="s">
        <v>66</v>
      </c>
      <c r="AF7" s="36" t="s">
        <v>67</v>
      </c>
      <c r="AG7" s="71" t="s">
        <v>69</v>
      </c>
      <c r="AH7" s="227" t="s">
        <v>68</v>
      </c>
      <c r="AI7" s="228" t="s">
        <v>67</v>
      </c>
      <c r="AJ7" s="229" t="s">
        <v>70</v>
      </c>
    </row>
    <row r="8" spans="1:36">
      <c r="A8" s="39">
        <v>39173</v>
      </c>
      <c r="B8" s="52">
        <v>1230000</v>
      </c>
      <c r="C8" s="47">
        <v>1000000</v>
      </c>
      <c r="D8" s="30">
        <f>B8/C8</f>
        <v>1.23</v>
      </c>
      <c r="E8" s="31">
        <f>B8-C8</f>
        <v>230000</v>
      </c>
      <c r="F8" s="49">
        <v>400000</v>
      </c>
      <c r="G8" s="42">
        <v>0</v>
      </c>
      <c r="H8" s="40">
        <f>B8-F8-G8</f>
        <v>830000</v>
      </c>
      <c r="I8" s="44">
        <f>C8*0.75</f>
        <v>750000</v>
      </c>
      <c r="J8" s="41">
        <f>H8/I8</f>
        <v>1.1066666666666667</v>
      </c>
      <c r="K8" s="15">
        <f>H8-I8</f>
        <v>80000</v>
      </c>
      <c r="M8" s="80">
        <v>102120</v>
      </c>
      <c r="N8" s="81">
        <f>F8*0.3</f>
        <v>120000</v>
      </c>
      <c r="O8" s="82">
        <f>M8/N8</f>
        <v>0.85099999999999998</v>
      </c>
      <c r="P8" s="80">
        <v>2180</v>
      </c>
      <c r="Q8" s="87">
        <f>P8/M8</f>
        <v>2.1347434390912651E-2</v>
      </c>
      <c r="R8" s="40">
        <f t="shared" ref="R8:R29" si="0">B8/M8</f>
        <v>12.044653349001175</v>
      </c>
      <c r="S8" s="83">
        <f>B8/P8</f>
        <v>564.22018348623851</v>
      </c>
      <c r="T8" s="44">
        <v>500</v>
      </c>
      <c r="U8" s="84">
        <f>S8/T8</f>
        <v>1.128440366972477</v>
      </c>
      <c r="W8" s="28">
        <v>39173</v>
      </c>
      <c r="X8" s="98">
        <f>D8</f>
        <v>1.23</v>
      </c>
      <c r="Y8" s="30">
        <f>J8</f>
        <v>1.1066666666666667</v>
      </c>
      <c r="Z8" s="30">
        <f>O8</f>
        <v>0.85099999999999998</v>
      </c>
      <c r="AA8" s="72">
        <f>U8</f>
        <v>1.128440366972477</v>
      </c>
      <c r="AB8" s="33" t="s">
        <v>27</v>
      </c>
      <c r="AC8" s="66"/>
      <c r="AD8" s="108">
        <v>39173</v>
      </c>
      <c r="AE8" s="29">
        <f>B8</f>
        <v>1230000</v>
      </c>
      <c r="AF8" s="223">
        <f>C8</f>
        <v>1000000</v>
      </c>
      <c r="AG8" s="224">
        <f>AE8/AF8</f>
        <v>1.23</v>
      </c>
      <c r="AH8" s="16">
        <f>H8</f>
        <v>830000</v>
      </c>
      <c r="AI8" s="219">
        <f>I8</f>
        <v>750000</v>
      </c>
      <c r="AJ8" s="221">
        <f>AH8/AI8</f>
        <v>1.1066666666666667</v>
      </c>
    </row>
    <row r="9" spans="1:36">
      <c r="A9" s="11">
        <v>39203</v>
      </c>
      <c r="B9" s="50">
        <v>980000</v>
      </c>
      <c r="C9" s="45">
        <v>1000000</v>
      </c>
      <c r="D9" s="10">
        <f t="shared" ref="D9:D29" si="1">B9/C9</f>
        <v>0.98</v>
      </c>
      <c r="E9" s="17">
        <f t="shared" ref="E9:E29" si="2">B9-C9</f>
        <v>-20000</v>
      </c>
      <c r="F9" s="50">
        <v>200000</v>
      </c>
      <c r="G9" s="22">
        <v>0</v>
      </c>
      <c r="H9" s="16">
        <f t="shared" ref="H9:H29" si="3">B9-F9-G9</f>
        <v>780000</v>
      </c>
      <c r="I9" s="45">
        <f t="shared" ref="I9:I31" si="4">C9*0.75</f>
        <v>750000</v>
      </c>
      <c r="J9" s="10">
        <f t="shared" ref="J9:J29" si="5">H9/I9</f>
        <v>1.04</v>
      </c>
      <c r="K9" s="17">
        <f t="shared" ref="K9:K29" si="6">H9-I9</f>
        <v>30000</v>
      </c>
      <c r="M9" s="56">
        <v>92010</v>
      </c>
      <c r="N9" s="55">
        <v>90000</v>
      </c>
      <c r="O9" s="73">
        <f t="shared" ref="O9:O29" si="7">M9/N9</f>
        <v>1.0223333333333333</v>
      </c>
      <c r="P9" s="56">
        <v>1840</v>
      </c>
      <c r="Q9" s="88">
        <f t="shared" ref="Q9:Q29" si="8">P9/M9</f>
        <v>1.9997826323225738E-2</v>
      </c>
      <c r="R9" s="16">
        <f t="shared" si="0"/>
        <v>10.651016193891968</v>
      </c>
      <c r="S9" s="77">
        <f t="shared" ref="S9:S29" si="9">B9/P9</f>
        <v>532.60869565217388</v>
      </c>
      <c r="T9" s="45">
        <v>500</v>
      </c>
      <c r="U9" s="57">
        <f t="shared" ref="U9:U29" si="10">S9/T9</f>
        <v>1.0652173913043477</v>
      </c>
      <c r="W9" s="11">
        <v>39203</v>
      </c>
      <c r="X9" s="96">
        <f t="shared" ref="X9:X31" si="11">D9</f>
        <v>0.98</v>
      </c>
      <c r="Y9" s="10">
        <f t="shared" ref="Y9:Y31" si="12">J9</f>
        <v>1.04</v>
      </c>
      <c r="Z9" s="10">
        <f t="shared" ref="Z9:Z31" si="13">O9</f>
        <v>1.0223333333333333</v>
      </c>
      <c r="AA9" s="73">
        <f t="shared" ref="AA9:AA31" si="14">U9</f>
        <v>1.0652173913043477</v>
      </c>
      <c r="AB9" s="13" t="s">
        <v>26</v>
      </c>
      <c r="AC9" s="66"/>
      <c r="AD9" s="106">
        <v>39203</v>
      </c>
      <c r="AE9" s="16">
        <f t="shared" ref="AE9:AE19" si="15">B9+AE8</f>
        <v>2210000</v>
      </c>
      <c r="AF9" s="219">
        <f t="shared" ref="AF9:AF19" si="16">C9+AF8</f>
        <v>2000000</v>
      </c>
      <c r="AG9" s="225">
        <f>AE9/AF9</f>
        <v>1.105</v>
      </c>
      <c r="AH9" s="16">
        <f t="shared" ref="AH9:AH19" si="17">H9+AH8</f>
        <v>1610000</v>
      </c>
      <c r="AI9" s="219">
        <f t="shared" ref="AI9:AI19" si="18">I9+AI8</f>
        <v>1500000</v>
      </c>
      <c r="AJ9" s="221">
        <f t="shared" ref="AJ9:AJ31" si="19">AH9/AI9</f>
        <v>1.0733333333333333</v>
      </c>
    </row>
    <row r="10" spans="1:36">
      <c r="A10" s="11">
        <v>39234</v>
      </c>
      <c r="B10" s="50">
        <v>1010000</v>
      </c>
      <c r="C10" s="45">
        <v>1000000</v>
      </c>
      <c r="D10" s="10">
        <f t="shared" si="1"/>
        <v>1.01</v>
      </c>
      <c r="E10" s="17">
        <f t="shared" si="2"/>
        <v>10000</v>
      </c>
      <c r="F10" s="50">
        <v>200000</v>
      </c>
      <c r="G10" s="22">
        <v>0</v>
      </c>
      <c r="H10" s="16">
        <f t="shared" si="3"/>
        <v>810000</v>
      </c>
      <c r="I10" s="45">
        <f t="shared" si="4"/>
        <v>750000</v>
      </c>
      <c r="J10" s="10">
        <f t="shared" si="5"/>
        <v>1.08</v>
      </c>
      <c r="K10" s="17">
        <f t="shared" si="6"/>
        <v>60000</v>
      </c>
      <c r="M10" s="56">
        <v>123941</v>
      </c>
      <c r="N10" s="55">
        <v>90000</v>
      </c>
      <c r="O10" s="73">
        <f t="shared" si="7"/>
        <v>1.3771222222222221</v>
      </c>
      <c r="P10" s="56">
        <v>2200</v>
      </c>
      <c r="Q10" s="88">
        <f t="shared" si="8"/>
        <v>1.7750381229778685E-2</v>
      </c>
      <c r="R10" s="16">
        <f t="shared" si="0"/>
        <v>8.1490386554893046</v>
      </c>
      <c r="S10" s="77">
        <f t="shared" si="9"/>
        <v>459.09090909090907</v>
      </c>
      <c r="T10" s="45">
        <v>500</v>
      </c>
      <c r="U10" s="57">
        <f t="shared" si="10"/>
        <v>0.9181818181818181</v>
      </c>
      <c r="W10" s="11">
        <v>39234</v>
      </c>
      <c r="X10" s="96">
        <f t="shared" si="11"/>
        <v>1.01</v>
      </c>
      <c r="Y10" s="10">
        <f t="shared" si="12"/>
        <v>1.08</v>
      </c>
      <c r="Z10" s="10">
        <f t="shared" si="13"/>
        <v>1.3771222222222221</v>
      </c>
      <c r="AA10" s="73">
        <f t="shared" si="14"/>
        <v>0.9181818181818181</v>
      </c>
      <c r="AB10" s="13" t="s">
        <v>22</v>
      </c>
      <c r="AC10" s="66"/>
      <c r="AD10" s="106">
        <v>39234</v>
      </c>
      <c r="AE10" s="16">
        <f t="shared" si="15"/>
        <v>3220000</v>
      </c>
      <c r="AF10" s="219">
        <f t="shared" si="16"/>
        <v>3000000</v>
      </c>
      <c r="AG10" s="225">
        <f t="shared" ref="AG10:AG31" si="20">AE10/AF10</f>
        <v>1.0733333333333333</v>
      </c>
      <c r="AH10" s="16">
        <f t="shared" si="17"/>
        <v>2420000</v>
      </c>
      <c r="AI10" s="219">
        <f t="shared" si="18"/>
        <v>2250000</v>
      </c>
      <c r="AJ10" s="221">
        <f t="shared" si="19"/>
        <v>1.0755555555555556</v>
      </c>
    </row>
    <row r="11" spans="1:36">
      <c r="A11" s="11">
        <v>39264</v>
      </c>
      <c r="B11" s="50">
        <v>1487000</v>
      </c>
      <c r="C11" s="45">
        <v>1500000</v>
      </c>
      <c r="D11" s="10">
        <f t="shared" si="1"/>
        <v>0.99133333333333329</v>
      </c>
      <c r="E11" s="17">
        <f t="shared" si="2"/>
        <v>-13000</v>
      </c>
      <c r="F11" s="50">
        <v>500000</v>
      </c>
      <c r="G11" s="22">
        <v>0</v>
      </c>
      <c r="H11" s="16">
        <f t="shared" si="3"/>
        <v>987000</v>
      </c>
      <c r="I11" s="45">
        <f t="shared" si="4"/>
        <v>1125000</v>
      </c>
      <c r="J11" s="10">
        <f t="shared" si="5"/>
        <v>0.8773333333333333</v>
      </c>
      <c r="K11" s="17">
        <f t="shared" si="6"/>
        <v>-138000</v>
      </c>
      <c r="M11" s="56">
        <v>154215</v>
      </c>
      <c r="N11" s="55">
        <f t="shared" ref="N11:N28" si="21">F11*0.3</f>
        <v>150000</v>
      </c>
      <c r="O11" s="73">
        <f t="shared" si="7"/>
        <v>1.0281</v>
      </c>
      <c r="P11" s="56">
        <v>3120</v>
      </c>
      <c r="Q11" s="88">
        <f t="shared" si="8"/>
        <v>2.0231494990759654E-2</v>
      </c>
      <c r="R11" s="16">
        <f t="shared" si="0"/>
        <v>9.6423823882242328</v>
      </c>
      <c r="S11" s="77">
        <f t="shared" si="9"/>
        <v>476.60256410256409</v>
      </c>
      <c r="T11" s="45">
        <v>500</v>
      </c>
      <c r="U11" s="57">
        <f t="shared" si="10"/>
        <v>0.95320512820512815</v>
      </c>
      <c r="W11" s="11">
        <v>39264</v>
      </c>
      <c r="X11" s="96">
        <f t="shared" si="11"/>
        <v>0.99133333333333329</v>
      </c>
      <c r="Y11" s="10">
        <f t="shared" si="12"/>
        <v>0.8773333333333333</v>
      </c>
      <c r="Z11" s="10">
        <f t="shared" si="13"/>
        <v>1.0281</v>
      </c>
      <c r="AA11" s="73">
        <f t="shared" si="14"/>
        <v>0.95320512820512815</v>
      </c>
      <c r="AB11" s="13" t="s">
        <v>29</v>
      </c>
      <c r="AC11" s="66"/>
      <c r="AD11" s="106">
        <v>39264</v>
      </c>
      <c r="AE11" s="16">
        <f t="shared" si="15"/>
        <v>4707000</v>
      </c>
      <c r="AF11" s="219">
        <f t="shared" si="16"/>
        <v>4500000</v>
      </c>
      <c r="AG11" s="225">
        <f t="shared" si="20"/>
        <v>1.046</v>
      </c>
      <c r="AH11" s="16">
        <f t="shared" si="17"/>
        <v>3407000</v>
      </c>
      <c r="AI11" s="219">
        <f t="shared" si="18"/>
        <v>3375000</v>
      </c>
      <c r="AJ11" s="221">
        <f t="shared" si="19"/>
        <v>1.0094814814814814</v>
      </c>
    </row>
    <row r="12" spans="1:36">
      <c r="A12" s="11">
        <v>39295</v>
      </c>
      <c r="B12" s="50">
        <v>1892000</v>
      </c>
      <c r="C12" s="45">
        <v>1500000</v>
      </c>
      <c r="D12" s="10">
        <f t="shared" si="1"/>
        <v>1.2613333333333334</v>
      </c>
      <c r="E12" s="17">
        <f t="shared" si="2"/>
        <v>392000</v>
      </c>
      <c r="F12" s="50">
        <v>500000</v>
      </c>
      <c r="G12" s="22">
        <v>200000</v>
      </c>
      <c r="H12" s="16">
        <f t="shared" si="3"/>
        <v>1192000</v>
      </c>
      <c r="I12" s="45">
        <f t="shared" si="4"/>
        <v>1125000</v>
      </c>
      <c r="J12" s="10">
        <f t="shared" si="5"/>
        <v>1.0595555555555556</v>
      </c>
      <c r="K12" s="17">
        <f t="shared" si="6"/>
        <v>67000</v>
      </c>
      <c r="M12" s="56">
        <v>143402</v>
      </c>
      <c r="N12" s="55">
        <f t="shared" si="21"/>
        <v>150000</v>
      </c>
      <c r="O12" s="73">
        <f t="shared" si="7"/>
        <v>0.95601333333333338</v>
      </c>
      <c r="P12" s="56">
        <v>3450</v>
      </c>
      <c r="Q12" s="88">
        <f t="shared" si="8"/>
        <v>2.4058241865524889E-2</v>
      </c>
      <c r="R12" s="16">
        <f t="shared" si="0"/>
        <v>13.193679307122634</v>
      </c>
      <c r="S12" s="77">
        <f t="shared" si="9"/>
        <v>548.40579710144925</v>
      </c>
      <c r="T12" s="45">
        <v>500</v>
      </c>
      <c r="U12" s="57">
        <f t="shared" si="10"/>
        <v>1.0968115942028984</v>
      </c>
      <c r="W12" s="11">
        <v>39295</v>
      </c>
      <c r="X12" s="96">
        <f t="shared" si="11"/>
        <v>1.2613333333333334</v>
      </c>
      <c r="Y12" s="10">
        <f t="shared" si="12"/>
        <v>1.0595555555555556</v>
      </c>
      <c r="Z12" s="10">
        <f t="shared" si="13"/>
        <v>0.95601333333333338</v>
      </c>
      <c r="AA12" s="73">
        <f t="shared" si="14"/>
        <v>1.0968115942028984</v>
      </c>
      <c r="AB12" s="13" t="s">
        <v>27</v>
      </c>
      <c r="AC12" s="66"/>
      <c r="AD12" s="106">
        <v>39295</v>
      </c>
      <c r="AE12" s="16">
        <f t="shared" si="15"/>
        <v>6599000</v>
      </c>
      <c r="AF12" s="219">
        <f t="shared" si="16"/>
        <v>6000000</v>
      </c>
      <c r="AG12" s="225">
        <f t="shared" si="20"/>
        <v>1.0998333333333334</v>
      </c>
      <c r="AH12" s="16">
        <f t="shared" si="17"/>
        <v>4599000</v>
      </c>
      <c r="AI12" s="219">
        <f t="shared" si="18"/>
        <v>4500000</v>
      </c>
      <c r="AJ12" s="221">
        <f t="shared" si="19"/>
        <v>1.022</v>
      </c>
    </row>
    <row r="13" spans="1:36">
      <c r="A13" s="11">
        <v>39326</v>
      </c>
      <c r="B13" s="50">
        <v>921000</v>
      </c>
      <c r="C13" s="45">
        <v>1000000</v>
      </c>
      <c r="D13" s="10">
        <f t="shared" si="1"/>
        <v>0.92100000000000004</v>
      </c>
      <c r="E13" s="17">
        <f t="shared" si="2"/>
        <v>-79000</v>
      </c>
      <c r="F13" s="50">
        <v>200000</v>
      </c>
      <c r="G13" s="22">
        <v>0</v>
      </c>
      <c r="H13" s="16">
        <f t="shared" si="3"/>
        <v>721000</v>
      </c>
      <c r="I13" s="45">
        <f t="shared" si="4"/>
        <v>750000</v>
      </c>
      <c r="J13" s="10">
        <f t="shared" si="5"/>
        <v>0.96133333333333337</v>
      </c>
      <c r="K13" s="17">
        <f t="shared" si="6"/>
        <v>-29000</v>
      </c>
      <c r="M13" s="56">
        <v>84020</v>
      </c>
      <c r="N13" s="55">
        <v>90000</v>
      </c>
      <c r="O13" s="73">
        <f t="shared" si="7"/>
        <v>0.93355555555555558</v>
      </c>
      <c r="P13" s="56">
        <v>1820</v>
      </c>
      <c r="Q13" s="88">
        <f t="shared" si="8"/>
        <v>2.1661509164484647E-2</v>
      </c>
      <c r="R13" s="16">
        <f t="shared" si="0"/>
        <v>10.961675791478219</v>
      </c>
      <c r="S13" s="77">
        <f t="shared" si="9"/>
        <v>506.04395604395603</v>
      </c>
      <c r="T13" s="45">
        <v>500</v>
      </c>
      <c r="U13" s="57">
        <f t="shared" si="10"/>
        <v>1.012087912087912</v>
      </c>
      <c r="W13" s="11">
        <v>39326</v>
      </c>
      <c r="X13" s="96">
        <f t="shared" si="11"/>
        <v>0.92100000000000004</v>
      </c>
      <c r="Y13" s="10">
        <f t="shared" si="12"/>
        <v>0.96133333333333337</v>
      </c>
      <c r="Z13" s="10">
        <f t="shared" si="13"/>
        <v>0.93355555555555558</v>
      </c>
      <c r="AA13" s="73">
        <f t="shared" si="14"/>
        <v>1.012087912087912</v>
      </c>
      <c r="AB13" s="13" t="s">
        <v>30</v>
      </c>
      <c r="AC13" s="66"/>
      <c r="AD13" s="106">
        <v>39326</v>
      </c>
      <c r="AE13" s="16">
        <f t="shared" si="15"/>
        <v>7520000</v>
      </c>
      <c r="AF13" s="219">
        <f t="shared" si="16"/>
        <v>7000000</v>
      </c>
      <c r="AG13" s="225">
        <f t="shared" si="20"/>
        <v>1.0742857142857143</v>
      </c>
      <c r="AH13" s="16">
        <f t="shared" si="17"/>
        <v>5320000</v>
      </c>
      <c r="AI13" s="219">
        <f t="shared" si="18"/>
        <v>5250000</v>
      </c>
      <c r="AJ13" s="221">
        <f t="shared" si="19"/>
        <v>1.0133333333333334</v>
      </c>
    </row>
    <row r="14" spans="1:36">
      <c r="A14" s="11">
        <v>39356</v>
      </c>
      <c r="B14" s="50">
        <v>980000</v>
      </c>
      <c r="C14" s="45">
        <v>1000000</v>
      </c>
      <c r="D14" s="10">
        <f t="shared" si="1"/>
        <v>0.98</v>
      </c>
      <c r="E14" s="17">
        <f t="shared" si="2"/>
        <v>-20000</v>
      </c>
      <c r="F14" s="50">
        <v>200000</v>
      </c>
      <c r="G14" s="22">
        <v>0</v>
      </c>
      <c r="H14" s="16">
        <f t="shared" si="3"/>
        <v>780000</v>
      </c>
      <c r="I14" s="45">
        <f t="shared" si="4"/>
        <v>750000</v>
      </c>
      <c r="J14" s="10">
        <f t="shared" si="5"/>
        <v>1.04</v>
      </c>
      <c r="K14" s="17">
        <f t="shared" si="6"/>
        <v>30000</v>
      </c>
      <c r="M14" s="56">
        <v>92410</v>
      </c>
      <c r="N14" s="55">
        <v>90000</v>
      </c>
      <c r="O14" s="73">
        <f t="shared" si="7"/>
        <v>1.0267777777777778</v>
      </c>
      <c r="P14" s="56">
        <v>1640</v>
      </c>
      <c r="Q14" s="88">
        <f t="shared" si="8"/>
        <v>1.7746997078238284E-2</v>
      </c>
      <c r="R14" s="16">
        <f t="shared" si="0"/>
        <v>10.60491288821556</v>
      </c>
      <c r="S14" s="77">
        <f t="shared" si="9"/>
        <v>597.56097560975604</v>
      </c>
      <c r="T14" s="45">
        <v>500</v>
      </c>
      <c r="U14" s="57">
        <f t="shared" si="10"/>
        <v>1.1951219512195121</v>
      </c>
      <c r="W14" s="11">
        <v>39356</v>
      </c>
      <c r="X14" s="96">
        <f t="shared" si="11"/>
        <v>0.98</v>
      </c>
      <c r="Y14" s="10">
        <f t="shared" si="12"/>
        <v>1.04</v>
      </c>
      <c r="Z14" s="10">
        <f t="shared" si="13"/>
        <v>1.0267777777777778</v>
      </c>
      <c r="AA14" s="73">
        <f t="shared" si="14"/>
        <v>1.1951219512195121</v>
      </c>
      <c r="AB14" s="13" t="s">
        <v>26</v>
      </c>
      <c r="AC14" s="66"/>
      <c r="AD14" s="106">
        <v>39356</v>
      </c>
      <c r="AE14" s="16">
        <f t="shared" si="15"/>
        <v>8500000</v>
      </c>
      <c r="AF14" s="219">
        <f t="shared" si="16"/>
        <v>8000000</v>
      </c>
      <c r="AG14" s="225">
        <f t="shared" si="20"/>
        <v>1.0625</v>
      </c>
      <c r="AH14" s="16">
        <f t="shared" si="17"/>
        <v>6100000</v>
      </c>
      <c r="AI14" s="219">
        <f t="shared" si="18"/>
        <v>6000000</v>
      </c>
      <c r="AJ14" s="221">
        <f t="shared" si="19"/>
        <v>1.0166666666666666</v>
      </c>
    </row>
    <row r="15" spans="1:36">
      <c r="A15" s="11">
        <v>39387</v>
      </c>
      <c r="B15" s="50">
        <v>1020000</v>
      </c>
      <c r="C15" s="45">
        <v>1000000</v>
      </c>
      <c r="D15" s="10">
        <f t="shared" si="1"/>
        <v>1.02</v>
      </c>
      <c r="E15" s="17">
        <f t="shared" si="2"/>
        <v>20000</v>
      </c>
      <c r="F15" s="50">
        <v>200000</v>
      </c>
      <c r="G15" s="22">
        <v>0</v>
      </c>
      <c r="H15" s="16">
        <f t="shared" si="3"/>
        <v>820000</v>
      </c>
      <c r="I15" s="45">
        <f t="shared" si="4"/>
        <v>750000</v>
      </c>
      <c r="J15" s="10">
        <f t="shared" si="5"/>
        <v>1.0933333333333333</v>
      </c>
      <c r="K15" s="17">
        <f t="shared" si="6"/>
        <v>70000</v>
      </c>
      <c r="M15" s="56">
        <v>84980</v>
      </c>
      <c r="N15" s="55">
        <v>90000</v>
      </c>
      <c r="O15" s="73">
        <f t="shared" si="7"/>
        <v>0.94422222222222219</v>
      </c>
      <c r="P15" s="56">
        <v>1650</v>
      </c>
      <c r="Q15" s="88">
        <f t="shared" si="8"/>
        <v>1.9416333254883501E-2</v>
      </c>
      <c r="R15" s="16">
        <f t="shared" si="0"/>
        <v>12.002824193927983</v>
      </c>
      <c r="S15" s="77">
        <f t="shared" si="9"/>
        <v>618.18181818181813</v>
      </c>
      <c r="T15" s="45">
        <v>500</v>
      </c>
      <c r="U15" s="57">
        <f t="shared" si="10"/>
        <v>1.2363636363636363</v>
      </c>
      <c r="W15" s="11">
        <v>39387</v>
      </c>
      <c r="X15" s="96">
        <f t="shared" si="11"/>
        <v>1.02</v>
      </c>
      <c r="Y15" s="10">
        <f t="shared" si="12"/>
        <v>1.0933333333333333</v>
      </c>
      <c r="Z15" s="10">
        <f t="shared" si="13"/>
        <v>0.94422222222222219</v>
      </c>
      <c r="AA15" s="73">
        <f t="shared" si="14"/>
        <v>1.2363636363636363</v>
      </c>
      <c r="AB15" s="13" t="s">
        <v>27</v>
      </c>
      <c r="AC15" s="66"/>
      <c r="AD15" s="106">
        <v>39387</v>
      </c>
      <c r="AE15" s="16">
        <f t="shared" si="15"/>
        <v>9520000</v>
      </c>
      <c r="AF15" s="219">
        <f t="shared" si="16"/>
        <v>9000000</v>
      </c>
      <c r="AG15" s="225">
        <f t="shared" si="20"/>
        <v>1.0577777777777777</v>
      </c>
      <c r="AH15" s="16">
        <f t="shared" si="17"/>
        <v>6920000</v>
      </c>
      <c r="AI15" s="219">
        <f t="shared" si="18"/>
        <v>6750000</v>
      </c>
      <c r="AJ15" s="221">
        <f t="shared" si="19"/>
        <v>1.0251851851851852</v>
      </c>
    </row>
    <row r="16" spans="1:36">
      <c r="A16" s="11">
        <v>39417</v>
      </c>
      <c r="B16" s="50">
        <v>1526000</v>
      </c>
      <c r="C16" s="45">
        <v>1500000</v>
      </c>
      <c r="D16" s="10">
        <f t="shared" si="1"/>
        <v>1.0173333333333334</v>
      </c>
      <c r="E16" s="17">
        <f t="shared" si="2"/>
        <v>26000</v>
      </c>
      <c r="F16" s="50">
        <v>400000</v>
      </c>
      <c r="G16" s="22">
        <v>0</v>
      </c>
      <c r="H16" s="16">
        <f t="shared" si="3"/>
        <v>1126000</v>
      </c>
      <c r="I16" s="45">
        <f t="shared" si="4"/>
        <v>1125000</v>
      </c>
      <c r="J16" s="10">
        <f t="shared" si="5"/>
        <v>1.0008888888888889</v>
      </c>
      <c r="K16" s="17">
        <f t="shared" si="6"/>
        <v>1000</v>
      </c>
      <c r="M16" s="56">
        <v>103251</v>
      </c>
      <c r="N16" s="55">
        <v>120000</v>
      </c>
      <c r="O16" s="73">
        <f t="shared" si="7"/>
        <v>0.860425</v>
      </c>
      <c r="P16" s="56">
        <v>2540</v>
      </c>
      <c r="Q16" s="88">
        <f t="shared" si="8"/>
        <v>2.4600246002460024E-2</v>
      </c>
      <c r="R16" s="16">
        <f t="shared" si="0"/>
        <v>14.779517873918897</v>
      </c>
      <c r="S16" s="77">
        <f t="shared" si="9"/>
        <v>600.7874015748032</v>
      </c>
      <c r="T16" s="45">
        <v>500</v>
      </c>
      <c r="U16" s="57">
        <f t="shared" si="10"/>
        <v>1.2015748031496063</v>
      </c>
      <c r="W16" s="11">
        <v>39417</v>
      </c>
      <c r="X16" s="96">
        <f t="shared" si="11"/>
        <v>1.0173333333333334</v>
      </c>
      <c r="Y16" s="10">
        <f t="shared" si="12"/>
        <v>1.0008888888888889</v>
      </c>
      <c r="Z16" s="10">
        <f t="shared" si="13"/>
        <v>0.860425</v>
      </c>
      <c r="AA16" s="73">
        <f t="shared" si="14"/>
        <v>1.2015748031496063</v>
      </c>
      <c r="AB16" s="13" t="s">
        <v>27</v>
      </c>
      <c r="AC16" s="66"/>
      <c r="AD16" s="106">
        <v>39417</v>
      </c>
      <c r="AE16" s="16">
        <f t="shared" si="15"/>
        <v>11046000</v>
      </c>
      <c r="AF16" s="219">
        <f t="shared" si="16"/>
        <v>10500000</v>
      </c>
      <c r="AG16" s="225">
        <f t="shared" si="20"/>
        <v>1.052</v>
      </c>
      <c r="AH16" s="16">
        <f t="shared" si="17"/>
        <v>8046000</v>
      </c>
      <c r="AI16" s="219">
        <f t="shared" si="18"/>
        <v>7875000</v>
      </c>
      <c r="AJ16" s="221">
        <f t="shared" si="19"/>
        <v>1.0217142857142858</v>
      </c>
    </row>
    <row r="17" spans="1:36">
      <c r="A17" s="11">
        <v>39448</v>
      </c>
      <c r="B17" s="50">
        <v>940000</v>
      </c>
      <c r="C17" s="45">
        <v>1000000</v>
      </c>
      <c r="D17" s="10">
        <f t="shared" si="1"/>
        <v>0.94</v>
      </c>
      <c r="E17" s="17">
        <f t="shared" si="2"/>
        <v>-60000</v>
      </c>
      <c r="F17" s="50">
        <v>250000</v>
      </c>
      <c r="G17" s="22">
        <v>0</v>
      </c>
      <c r="H17" s="16">
        <f t="shared" si="3"/>
        <v>690000</v>
      </c>
      <c r="I17" s="45">
        <f t="shared" si="4"/>
        <v>750000</v>
      </c>
      <c r="J17" s="10">
        <f t="shared" si="5"/>
        <v>0.92</v>
      </c>
      <c r="K17" s="17">
        <f t="shared" si="6"/>
        <v>-60000</v>
      </c>
      <c r="M17" s="56">
        <v>92104</v>
      </c>
      <c r="N17" s="55">
        <v>100000</v>
      </c>
      <c r="O17" s="73">
        <f t="shared" si="7"/>
        <v>0.92103999999999997</v>
      </c>
      <c r="P17" s="56">
        <v>1830</v>
      </c>
      <c r="Q17" s="88">
        <f t="shared" si="8"/>
        <v>1.9868843915573701E-2</v>
      </c>
      <c r="R17" s="16">
        <f t="shared" si="0"/>
        <v>10.205854251715452</v>
      </c>
      <c r="S17" s="77">
        <f t="shared" si="9"/>
        <v>513.66120218579238</v>
      </c>
      <c r="T17" s="45">
        <v>500</v>
      </c>
      <c r="U17" s="57">
        <f t="shared" si="10"/>
        <v>1.0273224043715847</v>
      </c>
      <c r="W17" s="11">
        <v>39448</v>
      </c>
      <c r="X17" s="96">
        <f t="shared" si="11"/>
        <v>0.94</v>
      </c>
      <c r="Y17" s="10">
        <f t="shared" si="12"/>
        <v>0.92</v>
      </c>
      <c r="Z17" s="10">
        <f t="shared" si="13"/>
        <v>0.92103999999999997</v>
      </c>
      <c r="AA17" s="73">
        <f t="shared" si="14"/>
        <v>1.0273224043715847</v>
      </c>
      <c r="AB17" s="13" t="s">
        <v>30</v>
      </c>
      <c r="AC17" s="66"/>
      <c r="AD17" s="106">
        <v>39448</v>
      </c>
      <c r="AE17" s="16">
        <f t="shared" si="15"/>
        <v>11986000</v>
      </c>
      <c r="AF17" s="219">
        <f t="shared" si="16"/>
        <v>11500000</v>
      </c>
      <c r="AG17" s="225">
        <f t="shared" si="20"/>
        <v>1.0422608695652174</v>
      </c>
      <c r="AH17" s="16">
        <f t="shared" si="17"/>
        <v>8736000</v>
      </c>
      <c r="AI17" s="219">
        <f t="shared" si="18"/>
        <v>8625000</v>
      </c>
      <c r="AJ17" s="221">
        <f t="shared" si="19"/>
        <v>1.0128695652173914</v>
      </c>
    </row>
    <row r="18" spans="1:36">
      <c r="A18" s="11">
        <v>39479</v>
      </c>
      <c r="B18" s="50">
        <v>1100000</v>
      </c>
      <c r="C18" s="45">
        <v>1000000</v>
      </c>
      <c r="D18" s="10">
        <f t="shared" si="1"/>
        <v>1.1000000000000001</v>
      </c>
      <c r="E18" s="17">
        <f t="shared" si="2"/>
        <v>100000</v>
      </c>
      <c r="F18" s="50">
        <v>250000</v>
      </c>
      <c r="G18" s="22">
        <v>0</v>
      </c>
      <c r="H18" s="16">
        <f t="shared" si="3"/>
        <v>850000</v>
      </c>
      <c r="I18" s="45">
        <f t="shared" si="4"/>
        <v>750000</v>
      </c>
      <c r="J18" s="10">
        <f t="shared" si="5"/>
        <v>1.1333333333333333</v>
      </c>
      <c r="K18" s="17">
        <f t="shared" si="6"/>
        <v>100000</v>
      </c>
      <c r="M18" s="56">
        <v>97837</v>
      </c>
      <c r="N18" s="55">
        <v>100000</v>
      </c>
      <c r="O18" s="73">
        <f t="shared" si="7"/>
        <v>0.97836999999999996</v>
      </c>
      <c r="P18" s="56">
        <v>1920</v>
      </c>
      <c r="Q18" s="88">
        <f t="shared" si="8"/>
        <v>1.962447744718256E-2</v>
      </c>
      <c r="R18" s="16">
        <f t="shared" si="0"/>
        <v>11.243190204115008</v>
      </c>
      <c r="S18" s="77">
        <f t="shared" si="9"/>
        <v>572.91666666666663</v>
      </c>
      <c r="T18" s="45">
        <v>500</v>
      </c>
      <c r="U18" s="57">
        <f t="shared" si="10"/>
        <v>1.1458333333333333</v>
      </c>
      <c r="W18" s="11">
        <v>39479</v>
      </c>
      <c r="X18" s="96">
        <f t="shared" si="11"/>
        <v>1.1000000000000001</v>
      </c>
      <c r="Y18" s="10">
        <f t="shared" si="12"/>
        <v>1.1333333333333333</v>
      </c>
      <c r="Z18" s="10">
        <f t="shared" si="13"/>
        <v>0.97836999999999996</v>
      </c>
      <c r="AA18" s="73">
        <f t="shared" si="14"/>
        <v>1.1458333333333333</v>
      </c>
      <c r="AB18" s="13" t="s">
        <v>27</v>
      </c>
      <c r="AC18" s="66"/>
      <c r="AD18" s="106">
        <v>39479</v>
      </c>
      <c r="AE18" s="16">
        <f t="shared" si="15"/>
        <v>13086000</v>
      </c>
      <c r="AF18" s="219">
        <f t="shared" si="16"/>
        <v>12500000</v>
      </c>
      <c r="AG18" s="225">
        <f t="shared" si="20"/>
        <v>1.04688</v>
      </c>
      <c r="AH18" s="16">
        <f t="shared" si="17"/>
        <v>9586000</v>
      </c>
      <c r="AI18" s="219">
        <f t="shared" si="18"/>
        <v>9375000</v>
      </c>
      <c r="AJ18" s="221">
        <f t="shared" si="19"/>
        <v>1.0225066666666667</v>
      </c>
    </row>
    <row r="19" spans="1:36" ht="14.25" thickBot="1">
      <c r="A19" s="12">
        <v>39508</v>
      </c>
      <c r="B19" s="67">
        <v>1700000</v>
      </c>
      <c r="C19" s="68">
        <v>1500000</v>
      </c>
      <c r="D19" s="69">
        <f t="shared" si="1"/>
        <v>1.1333333333333333</v>
      </c>
      <c r="E19" s="70">
        <f t="shared" si="2"/>
        <v>200000</v>
      </c>
      <c r="F19" s="51">
        <v>500000</v>
      </c>
      <c r="G19" s="27">
        <v>0</v>
      </c>
      <c r="H19" s="18">
        <f t="shared" si="3"/>
        <v>1200000</v>
      </c>
      <c r="I19" s="46">
        <f t="shared" si="4"/>
        <v>1125000</v>
      </c>
      <c r="J19" s="21">
        <f t="shared" si="5"/>
        <v>1.0666666666666667</v>
      </c>
      <c r="K19" s="20">
        <f t="shared" si="6"/>
        <v>75000</v>
      </c>
      <c r="M19" s="60">
        <v>153140</v>
      </c>
      <c r="N19" s="61">
        <v>100000</v>
      </c>
      <c r="O19" s="76">
        <f t="shared" si="7"/>
        <v>1.5314000000000001</v>
      </c>
      <c r="P19" s="60">
        <v>3110</v>
      </c>
      <c r="Q19" s="89">
        <f t="shared" si="8"/>
        <v>2.0308214705498238E-2</v>
      </c>
      <c r="R19" s="18">
        <f t="shared" si="0"/>
        <v>11.100953375995822</v>
      </c>
      <c r="S19" s="85">
        <f t="shared" si="9"/>
        <v>546.62379421221863</v>
      </c>
      <c r="T19" s="46">
        <v>500</v>
      </c>
      <c r="U19" s="62">
        <f t="shared" si="10"/>
        <v>1.0932475884244373</v>
      </c>
      <c r="W19" s="11">
        <v>39508</v>
      </c>
      <c r="X19" s="96">
        <f t="shared" si="11"/>
        <v>1.1333333333333333</v>
      </c>
      <c r="Y19" s="10">
        <f t="shared" si="12"/>
        <v>1.0666666666666667</v>
      </c>
      <c r="Z19" s="10">
        <f t="shared" si="13"/>
        <v>1.5314000000000001</v>
      </c>
      <c r="AA19" s="73">
        <f t="shared" si="14"/>
        <v>1.0932475884244373</v>
      </c>
      <c r="AB19" s="100" t="s">
        <v>31</v>
      </c>
      <c r="AC19" s="150"/>
      <c r="AD19" s="106">
        <v>39508</v>
      </c>
      <c r="AE19" s="16">
        <f t="shared" si="15"/>
        <v>14786000</v>
      </c>
      <c r="AF19" s="219">
        <f t="shared" si="16"/>
        <v>14000000</v>
      </c>
      <c r="AG19" s="225">
        <f t="shared" si="20"/>
        <v>1.056142857142857</v>
      </c>
      <c r="AH19" s="16">
        <f t="shared" si="17"/>
        <v>10786000</v>
      </c>
      <c r="AI19" s="219">
        <f t="shared" si="18"/>
        <v>10500000</v>
      </c>
      <c r="AJ19" s="221">
        <f t="shared" si="19"/>
        <v>1.0272380952380953</v>
      </c>
    </row>
    <row r="20" spans="1:36">
      <c r="A20" s="28">
        <v>39539</v>
      </c>
      <c r="B20" s="49">
        <v>910000</v>
      </c>
      <c r="C20" s="44">
        <v>1200000</v>
      </c>
      <c r="D20" s="41">
        <f t="shared" si="1"/>
        <v>0.7583333333333333</v>
      </c>
      <c r="E20" s="15">
        <f t="shared" si="2"/>
        <v>-290000</v>
      </c>
      <c r="F20" s="52">
        <v>250000</v>
      </c>
      <c r="G20" s="32">
        <v>0</v>
      </c>
      <c r="H20" s="29">
        <f t="shared" si="3"/>
        <v>660000</v>
      </c>
      <c r="I20" s="47">
        <f t="shared" si="4"/>
        <v>900000</v>
      </c>
      <c r="J20" s="30">
        <f t="shared" si="5"/>
        <v>0.73333333333333328</v>
      </c>
      <c r="K20" s="31">
        <f t="shared" si="6"/>
        <v>-240000</v>
      </c>
      <c r="M20" s="63">
        <v>99829</v>
      </c>
      <c r="N20" s="64">
        <v>100000</v>
      </c>
      <c r="O20" s="72">
        <f t="shared" si="7"/>
        <v>0.99829000000000001</v>
      </c>
      <c r="P20" s="63">
        <v>1980</v>
      </c>
      <c r="Q20" s="90">
        <f t="shared" si="8"/>
        <v>1.9833915996353764E-2</v>
      </c>
      <c r="R20" s="29">
        <f t="shared" si="0"/>
        <v>9.1155876548898611</v>
      </c>
      <c r="S20" s="78">
        <f t="shared" si="9"/>
        <v>459.59595959595958</v>
      </c>
      <c r="T20" s="47">
        <v>500</v>
      </c>
      <c r="U20" s="65">
        <f t="shared" si="10"/>
        <v>0.91919191919191912</v>
      </c>
      <c r="W20" s="11">
        <v>39539</v>
      </c>
      <c r="X20" s="96">
        <f t="shared" si="11"/>
        <v>0.7583333333333333</v>
      </c>
      <c r="Y20" s="10">
        <f t="shared" si="12"/>
        <v>0.73333333333333328</v>
      </c>
      <c r="Z20" s="10">
        <f t="shared" si="13"/>
        <v>0.99829000000000001</v>
      </c>
      <c r="AA20" s="73">
        <f t="shared" si="14"/>
        <v>0.91919191919191912</v>
      </c>
      <c r="AB20" s="13" t="s">
        <v>29</v>
      </c>
      <c r="AC20" s="66"/>
      <c r="AD20" s="106">
        <v>39539</v>
      </c>
      <c r="AE20" s="16">
        <f>B20</f>
        <v>910000</v>
      </c>
      <c r="AF20" s="219">
        <f>C20</f>
        <v>1200000</v>
      </c>
      <c r="AG20" s="225">
        <f t="shared" si="20"/>
        <v>0.7583333333333333</v>
      </c>
      <c r="AH20" s="16">
        <f>H20</f>
        <v>660000</v>
      </c>
      <c r="AI20" s="219">
        <f>I20</f>
        <v>900000</v>
      </c>
      <c r="AJ20" s="221">
        <f t="shared" si="19"/>
        <v>0.73333333333333328</v>
      </c>
    </row>
    <row r="21" spans="1:36">
      <c r="A21" s="11">
        <v>39569</v>
      </c>
      <c r="B21" s="50">
        <v>1320000</v>
      </c>
      <c r="C21" s="45">
        <v>1200000</v>
      </c>
      <c r="D21" s="10">
        <f t="shared" si="1"/>
        <v>1.1000000000000001</v>
      </c>
      <c r="E21" s="17">
        <f t="shared" si="2"/>
        <v>120000</v>
      </c>
      <c r="F21" s="50">
        <v>250000</v>
      </c>
      <c r="G21" s="22">
        <v>0</v>
      </c>
      <c r="H21" s="16">
        <f t="shared" si="3"/>
        <v>1070000</v>
      </c>
      <c r="I21" s="45">
        <f t="shared" si="4"/>
        <v>900000</v>
      </c>
      <c r="J21" s="10">
        <f t="shared" si="5"/>
        <v>1.1888888888888889</v>
      </c>
      <c r="K21" s="17">
        <f t="shared" si="6"/>
        <v>170000</v>
      </c>
      <c r="M21" s="56">
        <v>128310</v>
      </c>
      <c r="N21" s="55">
        <v>100000</v>
      </c>
      <c r="O21" s="73">
        <f t="shared" si="7"/>
        <v>1.2830999999999999</v>
      </c>
      <c r="P21" s="56">
        <v>2640</v>
      </c>
      <c r="Q21" s="88">
        <f t="shared" si="8"/>
        <v>2.0575169511339725E-2</v>
      </c>
      <c r="R21" s="16">
        <f t="shared" si="0"/>
        <v>10.287584755669862</v>
      </c>
      <c r="S21" s="77">
        <f t="shared" si="9"/>
        <v>500</v>
      </c>
      <c r="T21" s="45">
        <v>500</v>
      </c>
      <c r="U21" s="57">
        <f t="shared" si="10"/>
        <v>1</v>
      </c>
      <c r="W21" s="11">
        <v>39569</v>
      </c>
      <c r="X21" s="96">
        <f t="shared" si="11"/>
        <v>1.1000000000000001</v>
      </c>
      <c r="Y21" s="10">
        <f t="shared" si="12"/>
        <v>1.1888888888888889</v>
      </c>
      <c r="Z21" s="10">
        <f t="shared" si="13"/>
        <v>1.2830999999999999</v>
      </c>
      <c r="AA21" s="73">
        <f t="shared" si="14"/>
        <v>1</v>
      </c>
      <c r="AB21" s="100" t="s">
        <v>31</v>
      </c>
      <c r="AC21" s="150"/>
      <c r="AD21" s="106">
        <v>39569</v>
      </c>
      <c r="AE21" s="16">
        <f t="shared" ref="AE21:AE29" si="22">B21+AE20</f>
        <v>2230000</v>
      </c>
      <c r="AF21" s="219">
        <f t="shared" ref="AF21:AF29" si="23">C21+AF20</f>
        <v>2400000</v>
      </c>
      <c r="AG21" s="225">
        <f t="shared" si="20"/>
        <v>0.9291666666666667</v>
      </c>
      <c r="AH21" s="16">
        <f t="shared" ref="AH21:AH29" si="24">AH20+H21</f>
        <v>1730000</v>
      </c>
      <c r="AI21" s="219">
        <f t="shared" ref="AI21:AI29" si="25">I21+AI20</f>
        <v>1800000</v>
      </c>
      <c r="AJ21" s="221">
        <f t="shared" si="19"/>
        <v>0.96111111111111114</v>
      </c>
    </row>
    <row r="22" spans="1:36">
      <c r="A22" s="11">
        <v>39600</v>
      </c>
      <c r="B22" s="50">
        <v>1000000</v>
      </c>
      <c r="C22" s="45">
        <v>1200000</v>
      </c>
      <c r="D22" s="10">
        <f t="shared" si="1"/>
        <v>0.83333333333333337</v>
      </c>
      <c r="E22" s="17">
        <f t="shared" si="2"/>
        <v>-200000</v>
      </c>
      <c r="F22" s="50">
        <v>250000</v>
      </c>
      <c r="G22" s="22">
        <v>0</v>
      </c>
      <c r="H22" s="16">
        <f t="shared" si="3"/>
        <v>750000</v>
      </c>
      <c r="I22" s="45">
        <f t="shared" si="4"/>
        <v>900000</v>
      </c>
      <c r="J22" s="10">
        <f t="shared" si="5"/>
        <v>0.83333333333333337</v>
      </c>
      <c r="K22" s="17">
        <f t="shared" si="6"/>
        <v>-150000</v>
      </c>
      <c r="M22" s="56">
        <v>128131</v>
      </c>
      <c r="N22" s="55">
        <v>100000</v>
      </c>
      <c r="O22" s="73">
        <f t="shared" si="7"/>
        <v>1.2813099999999999</v>
      </c>
      <c r="P22" s="56">
        <v>2210</v>
      </c>
      <c r="Q22" s="88">
        <f t="shared" si="8"/>
        <v>1.7247972777860159E-2</v>
      </c>
      <c r="R22" s="16">
        <f t="shared" si="0"/>
        <v>7.8045125691674926</v>
      </c>
      <c r="S22" s="77">
        <f t="shared" si="9"/>
        <v>452.48868778280541</v>
      </c>
      <c r="T22" s="45">
        <v>500</v>
      </c>
      <c r="U22" s="57">
        <f t="shared" si="10"/>
        <v>0.90497737556561086</v>
      </c>
      <c r="W22" s="11">
        <v>39600</v>
      </c>
      <c r="X22" s="96">
        <f t="shared" si="11"/>
        <v>0.83333333333333337</v>
      </c>
      <c r="Y22" s="10">
        <f t="shared" si="12"/>
        <v>0.83333333333333337</v>
      </c>
      <c r="Z22" s="10">
        <f t="shared" si="13"/>
        <v>1.2813099999999999</v>
      </c>
      <c r="AA22" s="73">
        <f t="shared" si="14"/>
        <v>0.90497737556561086</v>
      </c>
      <c r="AB22" s="13" t="s">
        <v>29</v>
      </c>
      <c r="AC22" s="66"/>
      <c r="AD22" s="106">
        <v>39600</v>
      </c>
      <c r="AE22" s="16">
        <f t="shared" si="22"/>
        <v>3230000</v>
      </c>
      <c r="AF22" s="219">
        <f t="shared" si="23"/>
        <v>3600000</v>
      </c>
      <c r="AG22" s="225">
        <f t="shared" si="20"/>
        <v>0.89722222222222225</v>
      </c>
      <c r="AH22" s="16">
        <f t="shared" si="24"/>
        <v>2480000</v>
      </c>
      <c r="AI22" s="219">
        <f t="shared" si="25"/>
        <v>2700000</v>
      </c>
      <c r="AJ22" s="221">
        <f t="shared" si="19"/>
        <v>0.91851851851851851</v>
      </c>
    </row>
    <row r="23" spans="1:36">
      <c r="A23" s="11">
        <v>39630</v>
      </c>
      <c r="B23" s="50">
        <v>1481000</v>
      </c>
      <c r="C23" s="45">
        <v>1800000</v>
      </c>
      <c r="D23" s="10">
        <f t="shared" si="1"/>
        <v>0.82277777777777783</v>
      </c>
      <c r="E23" s="17">
        <f t="shared" si="2"/>
        <v>-319000</v>
      </c>
      <c r="F23" s="50">
        <v>500000</v>
      </c>
      <c r="G23" s="22">
        <v>0</v>
      </c>
      <c r="H23" s="16">
        <f t="shared" si="3"/>
        <v>981000</v>
      </c>
      <c r="I23" s="45">
        <f t="shared" si="4"/>
        <v>1350000</v>
      </c>
      <c r="J23" s="10">
        <f t="shared" si="5"/>
        <v>0.72666666666666668</v>
      </c>
      <c r="K23" s="17">
        <f t="shared" si="6"/>
        <v>-369000</v>
      </c>
      <c r="M23" s="56">
        <v>153291</v>
      </c>
      <c r="N23" s="55">
        <f t="shared" si="21"/>
        <v>150000</v>
      </c>
      <c r="O23" s="73">
        <f t="shared" si="7"/>
        <v>1.0219400000000001</v>
      </c>
      <c r="P23" s="56">
        <v>2820</v>
      </c>
      <c r="Q23" s="88">
        <f t="shared" si="8"/>
        <v>1.8396383349316005E-2</v>
      </c>
      <c r="R23" s="16">
        <f t="shared" si="0"/>
        <v>9.6613630284882994</v>
      </c>
      <c r="S23" s="77">
        <f t="shared" si="9"/>
        <v>525.17730496453896</v>
      </c>
      <c r="T23" s="45">
        <v>500</v>
      </c>
      <c r="U23" s="57">
        <f t="shared" si="10"/>
        <v>1.0503546099290779</v>
      </c>
      <c r="W23" s="11">
        <v>39630</v>
      </c>
      <c r="X23" s="96">
        <f t="shared" si="11"/>
        <v>0.82277777777777783</v>
      </c>
      <c r="Y23" s="10">
        <f t="shared" si="12"/>
        <v>0.72666666666666668</v>
      </c>
      <c r="Z23" s="10">
        <f t="shared" si="13"/>
        <v>1.0219400000000001</v>
      </c>
      <c r="AA23" s="73">
        <f t="shared" si="14"/>
        <v>1.0503546099290779</v>
      </c>
      <c r="AB23" s="101" t="s">
        <v>32</v>
      </c>
      <c r="AC23" s="218"/>
      <c r="AD23" s="106">
        <v>39630</v>
      </c>
      <c r="AE23" s="16">
        <f t="shared" si="22"/>
        <v>4711000</v>
      </c>
      <c r="AF23" s="219">
        <f t="shared" si="23"/>
        <v>5400000</v>
      </c>
      <c r="AG23" s="225">
        <f t="shared" si="20"/>
        <v>0.87240740740740741</v>
      </c>
      <c r="AH23" s="16">
        <f t="shared" si="24"/>
        <v>3461000</v>
      </c>
      <c r="AI23" s="219">
        <f t="shared" si="25"/>
        <v>4050000</v>
      </c>
      <c r="AJ23" s="221">
        <f t="shared" si="19"/>
        <v>0.85456790123456794</v>
      </c>
    </row>
    <row r="24" spans="1:36">
      <c r="A24" s="11">
        <v>39661</v>
      </c>
      <c r="B24" s="50">
        <v>1946000</v>
      </c>
      <c r="C24" s="45">
        <v>1800000</v>
      </c>
      <c r="D24" s="10">
        <f t="shared" si="1"/>
        <v>1.0811111111111111</v>
      </c>
      <c r="E24" s="17">
        <f t="shared" si="2"/>
        <v>146000</v>
      </c>
      <c r="F24" s="50">
        <v>500000</v>
      </c>
      <c r="G24" s="22">
        <v>0</v>
      </c>
      <c r="H24" s="16">
        <f t="shared" si="3"/>
        <v>1446000</v>
      </c>
      <c r="I24" s="45">
        <f t="shared" si="4"/>
        <v>1350000</v>
      </c>
      <c r="J24" s="10">
        <f t="shared" si="5"/>
        <v>1.0711111111111111</v>
      </c>
      <c r="K24" s="17">
        <f t="shared" si="6"/>
        <v>96000</v>
      </c>
      <c r="M24" s="56">
        <v>148392</v>
      </c>
      <c r="N24" s="55">
        <f t="shared" si="21"/>
        <v>150000</v>
      </c>
      <c r="O24" s="73">
        <f t="shared" si="7"/>
        <v>0.98928000000000005</v>
      </c>
      <c r="P24" s="56">
        <v>4800</v>
      </c>
      <c r="Q24" s="88">
        <f t="shared" si="8"/>
        <v>3.2346757237586933E-2</v>
      </c>
      <c r="R24" s="16">
        <f t="shared" si="0"/>
        <v>13.113914496738369</v>
      </c>
      <c r="S24" s="77">
        <f t="shared" si="9"/>
        <v>405.41666666666669</v>
      </c>
      <c r="T24" s="45">
        <v>500</v>
      </c>
      <c r="U24" s="57">
        <f t="shared" si="10"/>
        <v>0.81083333333333341</v>
      </c>
      <c r="W24" s="11">
        <v>39661</v>
      </c>
      <c r="X24" s="96">
        <f t="shared" si="11"/>
        <v>1.0811111111111111</v>
      </c>
      <c r="Y24" s="10">
        <f t="shared" si="12"/>
        <v>1.0711111111111111</v>
      </c>
      <c r="Z24" s="10">
        <f t="shared" si="13"/>
        <v>0.98928000000000005</v>
      </c>
      <c r="AA24" s="73">
        <f t="shared" si="14"/>
        <v>0.81083333333333341</v>
      </c>
      <c r="AB24" s="101" t="s">
        <v>33</v>
      </c>
      <c r="AC24" s="218"/>
      <c r="AD24" s="106">
        <v>39661</v>
      </c>
      <c r="AE24" s="16">
        <f t="shared" si="22"/>
        <v>6657000</v>
      </c>
      <c r="AF24" s="219">
        <f t="shared" si="23"/>
        <v>7200000</v>
      </c>
      <c r="AG24" s="225">
        <f t="shared" si="20"/>
        <v>0.92458333333333331</v>
      </c>
      <c r="AH24" s="16">
        <f t="shared" si="24"/>
        <v>4907000</v>
      </c>
      <c r="AI24" s="219">
        <f t="shared" si="25"/>
        <v>5400000</v>
      </c>
      <c r="AJ24" s="221">
        <f t="shared" si="19"/>
        <v>0.90870370370370368</v>
      </c>
    </row>
    <row r="25" spans="1:36">
      <c r="A25" s="11">
        <v>39692</v>
      </c>
      <c r="B25" s="50">
        <v>1080000</v>
      </c>
      <c r="C25" s="45">
        <v>1200000</v>
      </c>
      <c r="D25" s="10">
        <f t="shared" si="1"/>
        <v>0.9</v>
      </c>
      <c r="E25" s="17">
        <f t="shared" si="2"/>
        <v>-120000</v>
      </c>
      <c r="F25" s="50">
        <v>250000</v>
      </c>
      <c r="G25" s="22">
        <v>0</v>
      </c>
      <c r="H25" s="16">
        <f t="shared" si="3"/>
        <v>830000</v>
      </c>
      <c r="I25" s="45">
        <f t="shared" si="4"/>
        <v>900000</v>
      </c>
      <c r="J25" s="10">
        <f t="shared" si="5"/>
        <v>0.92222222222222228</v>
      </c>
      <c r="K25" s="17">
        <f t="shared" si="6"/>
        <v>-70000</v>
      </c>
      <c r="M25" s="56">
        <v>109801</v>
      </c>
      <c r="N25" s="55">
        <v>100000</v>
      </c>
      <c r="O25" s="73">
        <f t="shared" si="7"/>
        <v>1.0980099999999999</v>
      </c>
      <c r="P25" s="56">
        <v>2140</v>
      </c>
      <c r="Q25" s="88">
        <f t="shared" si="8"/>
        <v>1.9489804282292512E-2</v>
      </c>
      <c r="R25" s="16">
        <f t="shared" si="0"/>
        <v>9.8359759929326689</v>
      </c>
      <c r="S25" s="77">
        <f t="shared" si="9"/>
        <v>504.67289719626166</v>
      </c>
      <c r="T25" s="45">
        <v>500</v>
      </c>
      <c r="U25" s="57">
        <f t="shared" si="10"/>
        <v>1.0093457943925233</v>
      </c>
      <c r="W25" s="11">
        <v>39692</v>
      </c>
      <c r="X25" s="96">
        <f t="shared" si="11"/>
        <v>0.9</v>
      </c>
      <c r="Y25" s="10">
        <f t="shared" si="12"/>
        <v>0.92222222222222228</v>
      </c>
      <c r="Z25" s="10">
        <f t="shared" si="13"/>
        <v>1.0980099999999999</v>
      </c>
      <c r="AA25" s="73">
        <f t="shared" si="14"/>
        <v>1.0093457943925233</v>
      </c>
      <c r="AB25" s="101" t="s">
        <v>34</v>
      </c>
      <c r="AC25" s="218"/>
      <c r="AD25" s="106">
        <v>39692</v>
      </c>
      <c r="AE25" s="16">
        <f t="shared" si="22"/>
        <v>7737000</v>
      </c>
      <c r="AF25" s="219">
        <f t="shared" si="23"/>
        <v>8400000</v>
      </c>
      <c r="AG25" s="225">
        <f t="shared" si="20"/>
        <v>0.92107142857142854</v>
      </c>
      <c r="AH25" s="16">
        <f t="shared" si="24"/>
        <v>5737000</v>
      </c>
      <c r="AI25" s="219">
        <f t="shared" si="25"/>
        <v>6300000</v>
      </c>
      <c r="AJ25" s="221">
        <f t="shared" si="19"/>
        <v>0.91063492063492069</v>
      </c>
    </row>
    <row r="26" spans="1:36">
      <c r="A26" s="11">
        <v>39722</v>
      </c>
      <c r="B26" s="50">
        <v>1103000</v>
      </c>
      <c r="C26" s="45">
        <v>1200000</v>
      </c>
      <c r="D26" s="10">
        <f t="shared" si="1"/>
        <v>0.91916666666666669</v>
      </c>
      <c r="E26" s="17">
        <f t="shared" si="2"/>
        <v>-97000</v>
      </c>
      <c r="F26" s="50">
        <v>250000</v>
      </c>
      <c r="G26" s="22">
        <v>500000</v>
      </c>
      <c r="H26" s="16">
        <f t="shared" si="3"/>
        <v>353000</v>
      </c>
      <c r="I26" s="45">
        <f t="shared" si="4"/>
        <v>900000</v>
      </c>
      <c r="J26" s="10">
        <f t="shared" si="5"/>
        <v>0.39222222222222225</v>
      </c>
      <c r="K26" s="17">
        <f t="shared" si="6"/>
        <v>-547000</v>
      </c>
      <c r="M26" s="56">
        <v>110940</v>
      </c>
      <c r="N26" s="55">
        <v>100000</v>
      </c>
      <c r="O26" s="73">
        <f t="shared" si="7"/>
        <v>1.1093999999999999</v>
      </c>
      <c r="P26" s="56">
        <v>1980</v>
      </c>
      <c r="Q26" s="88">
        <f t="shared" si="8"/>
        <v>1.7847485127095726E-2</v>
      </c>
      <c r="R26" s="16">
        <f t="shared" si="0"/>
        <v>9.9423111591851452</v>
      </c>
      <c r="S26" s="77">
        <f t="shared" si="9"/>
        <v>557.07070707070704</v>
      </c>
      <c r="T26" s="45">
        <v>600</v>
      </c>
      <c r="U26" s="57">
        <f t="shared" si="10"/>
        <v>0.92845117845117842</v>
      </c>
      <c r="W26" s="11">
        <v>39722</v>
      </c>
      <c r="X26" s="96">
        <f t="shared" si="11"/>
        <v>0.91916666666666669</v>
      </c>
      <c r="Y26" s="10">
        <f t="shared" si="12"/>
        <v>0.39222222222222225</v>
      </c>
      <c r="Z26" s="10">
        <f t="shared" si="13"/>
        <v>1.1093999999999999</v>
      </c>
      <c r="AA26" s="73">
        <f t="shared" si="14"/>
        <v>0.92845117845117842</v>
      </c>
      <c r="AB26" s="101" t="s">
        <v>35</v>
      </c>
      <c r="AC26" s="218"/>
      <c r="AD26" s="106">
        <v>39722</v>
      </c>
      <c r="AE26" s="16">
        <f t="shared" si="22"/>
        <v>8840000</v>
      </c>
      <c r="AF26" s="219">
        <f t="shared" si="23"/>
        <v>9600000</v>
      </c>
      <c r="AG26" s="225">
        <f t="shared" si="20"/>
        <v>0.92083333333333328</v>
      </c>
      <c r="AH26" s="16">
        <f t="shared" si="24"/>
        <v>6090000</v>
      </c>
      <c r="AI26" s="219">
        <f t="shared" si="25"/>
        <v>7200000</v>
      </c>
      <c r="AJ26" s="221">
        <f t="shared" si="19"/>
        <v>0.84583333333333333</v>
      </c>
    </row>
    <row r="27" spans="1:36">
      <c r="A27" s="11">
        <v>39753</v>
      </c>
      <c r="B27" s="50">
        <v>1302000</v>
      </c>
      <c r="C27" s="45">
        <v>1200000</v>
      </c>
      <c r="D27" s="10">
        <f t="shared" si="1"/>
        <v>1.085</v>
      </c>
      <c r="E27" s="17">
        <f t="shared" si="2"/>
        <v>102000</v>
      </c>
      <c r="F27" s="50">
        <v>250000</v>
      </c>
      <c r="G27" s="22">
        <v>0</v>
      </c>
      <c r="H27" s="16">
        <f t="shared" si="3"/>
        <v>1052000</v>
      </c>
      <c r="I27" s="45">
        <f t="shared" si="4"/>
        <v>900000</v>
      </c>
      <c r="J27" s="10">
        <f t="shared" si="5"/>
        <v>1.1688888888888889</v>
      </c>
      <c r="K27" s="17">
        <f t="shared" si="6"/>
        <v>152000</v>
      </c>
      <c r="M27" s="56">
        <v>99124</v>
      </c>
      <c r="N27" s="55">
        <v>100000</v>
      </c>
      <c r="O27" s="73">
        <f t="shared" si="7"/>
        <v>0.99124000000000001</v>
      </c>
      <c r="P27" s="56">
        <v>1890</v>
      </c>
      <c r="Q27" s="88">
        <f t="shared" si="8"/>
        <v>1.9067027157903232E-2</v>
      </c>
      <c r="R27" s="16">
        <f t="shared" si="0"/>
        <v>13.135063153222227</v>
      </c>
      <c r="S27" s="77">
        <f t="shared" si="9"/>
        <v>688.88888888888891</v>
      </c>
      <c r="T27" s="45">
        <v>600</v>
      </c>
      <c r="U27" s="57">
        <f t="shared" si="10"/>
        <v>1.1481481481481481</v>
      </c>
      <c r="W27" s="11">
        <v>39753</v>
      </c>
      <c r="X27" s="96">
        <f t="shared" si="11"/>
        <v>1.085</v>
      </c>
      <c r="Y27" s="10">
        <f t="shared" si="12"/>
        <v>1.1688888888888889</v>
      </c>
      <c r="Z27" s="10">
        <f t="shared" si="13"/>
        <v>0.99124000000000001</v>
      </c>
      <c r="AA27" s="73">
        <f t="shared" si="14"/>
        <v>1.1481481481481481</v>
      </c>
      <c r="AB27" s="101" t="s">
        <v>27</v>
      </c>
      <c r="AC27" s="218"/>
      <c r="AD27" s="106">
        <v>39753</v>
      </c>
      <c r="AE27" s="16">
        <f t="shared" si="22"/>
        <v>10142000</v>
      </c>
      <c r="AF27" s="219">
        <f t="shared" si="23"/>
        <v>10800000</v>
      </c>
      <c r="AG27" s="225">
        <f t="shared" si="20"/>
        <v>0.93907407407407406</v>
      </c>
      <c r="AH27" s="16">
        <f t="shared" si="24"/>
        <v>7142000</v>
      </c>
      <c r="AI27" s="219">
        <f t="shared" si="25"/>
        <v>8100000</v>
      </c>
      <c r="AJ27" s="221">
        <f t="shared" si="19"/>
        <v>0.8817283950617284</v>
      </c>
    </row>
    <row r="28" spans="1:36">
      <c r="A28" s="11">
        <v>39783</v>
      </c>
      <c r="B28" s="50">
        <v>1858000</v>
      </c>
      <c r="C28" s="45">
        <v>1800000</v>
      </c>
      <c r="D28" s="10">
        <f t="shared" si="1"/>
        <v>1.0322222222222222</v>
      </c>
      <c r="E28" s="17">
        <f t="shared" si="2"/>
        <v>58000</v>
      </c>
      <c r="F28" s="50">
        <v>500000</v>
      </c>
      <c r="G28" s="22">
        <v>0</v>
      </c>
      <c r="H28" s="16">
        <f t="shared" si="3"/>
        <v>1358000</v>
      </c>
      <c r="I28" s="45">
        <f t="shared" si="4"/>
        <v>1350000</v>
      </c>
      <c r="J28" s="10">
        <f t="shared" si="5"/>
        <v>1.0059259259259259</v>
      </c>
      <c r="K28" s="17">
        <f t="shared" si="6"/>
        <v>8000</v>
      </c>
      <c r="M28" s="56">
        <v>120420</v>
      </c>
      <c r="N28" s="55">
        <f t="shared" si="21"/>
        <v>150000</v>
      </c>
      <c r="O28" s="73">
        <f t="shared" si="7"/>
        <v>0.80279999999999996</v>
      </c>
      <c r="P28" s="56">
        <v>2810</v>
      </c>
      <c r="Q28" s="88">
        <f t="shared" si="8"/>
        <v>2.3334994187012126E-2</v>
      </c>
      <c r="R28" s="16">
        <f t="shared" si="0"/>
        <v>15.429330675967448</v>
      </c>
      <c r="S28" s="77">
        <f t="shared" si="9"/>
        <v>661.20996441281136</v>
      </c>
      <c r="T28" s="45">
        <v>600</v>
      </c>
      <c r="U28" s="57">
        <f t="shared" si="10"/>
        <v>1.1020166073546855</v>
      </c>
      <c r="W28" s="11">
        <v>39783</v>
      </c>
      <c r="X28" s="96">
        <f t="shared" si="11"/>
        <v>1.0322222222222222</v>
      </c>
      <c r="Y28" s="10">
        <f t="shared" si="12"/>
        <v>1.0059259259259259</v>
      </c>
      <c r="Z28" s="10">
        <f t="shared" si="13"/>
        <v>0.80279999999999996</v>
      </c>
      <c r="AA28" s="73">
        <f t="shared" si="14"/>
        <v>1.1020166073546855</v>
      </c>
      <c r="AB28" s="101" t="s">
        <v>27</v>
      </c>
      <c r="AC28" s="218"/>
      <c r="AD28" s="106">
        <v>39783</v>
      </c>
      <c r="AE28" s="16">
        <f t="shared" si="22"/>
        <v>12000000</v>
      </c>
      <c r="AF28" s="219">
        <f t="shared" si="23"/>
        <v>12600000</v>
      </c>
      <c r="AG28" s="225">
        <f t="shared" si="20"/>
        <v>0.95238095238095233</v>
      </c>
      <c r="AH28" s="16">
        <f t="shared" si="24"/>
        <v>8500000</v>
      </c>
      <c r="AI28" s="219">
        <f t="shared" si="25"/>
        <v>9450000</v>
      </c>
      <c r="AJ28" s="221">
        <f t="shared" si="19"/>
        <v>0.89947089947089942</v>
      </c>
    </row>
    <row r="29" spans="1:36">
      <c r="A29" s="11">
        <v>39814</v>
      </c>
      <c r="B29" s="50">
        <v>1031000</v>
      </c>
      <c r="C29" s="45">
        <v>1200000</v>
      </c>
      <c r="D29" s="10">
        <f t="shared" si="1"/>
        <v>0.85916666666666663</v>
      </c>
      <c r="E29" s="17">
        <f t="shared" si="2"/>
        <v>-169000</v>
      </c>
      <c r="F29" s="50">
        <v>250000</v>
      </c>
      <c r="G29" s="22">
        <v>0</v>
      </c>
      <c r="H29" s="16">
        <f t="shared" si="3"/>
        <v>781000</v>
      </c>
      <c r="I29" s="45">
        <f t="shared" si="4"/>
        <v>900000</v>
      </c>
      <c r="J29" s="10">
        <f t="shared" si="5"/>
        <v>0.86777777777777776</v>
      </c>
      <c r="K29" s="17">
        <f t="shared" si="6"/>
        <v>-119000</v>
      </c>
      <c r="M29" s="56">
        <v>121045</v>
      </c>
      <c r="N29" s="55">
        <v>100000</v>
      </c>
      <c r="O29" s="73">
        <f t="shared" si="7"/>
        <v>1.21045</v>
      </c>
      <c r="P29" s="56">
        <v>1890</v>
      </c>
      <c r="Q29" s="88">
        <f t="shared" si="8"/>
        <v>1.5614027840885621E-2</v>
      </c>
      <c r="R29" s="16">
        <f t="shared" si="0"/>
        <v>8.5174934941550671</v>
      </c>
      <c r="S29" s="77">
        <f t="shared" si="9"/>
        <v>545.50264550264546</v>
      </c>
      <c r="T29" s="45">
        <v>600</v>
      </c>
      <c r="U29" s="57">
        <f t="shared" si="10"/>
        <v>0.90917107583774248</v>
      </c>
      <c r="W29" s="11">
        <v>39814</v>
      </c>
      <c r="X29" s="96">
        <f t="shared" si="11"/>
        <v>0.85916666666666663</v>
      </c>
      <c r="Y29" s="10">
        <f t="shared" si="12"/>
        <v>0.86777777777777776</v>
      </c>
      <c r="Z29" s="10">
        <f t="shared" si="13"/>
        <v>1.21045</v>
      </c>
      <c r="AA29" s="73">
        <f t="shared" si="14"/>
        <v>0.90917107583774248</v>
      </c>
      <c r="AB29" s="101" t="s">
        <v>29</v>
      </c>
      <c r="AC29" s="218"/>
      <c r="AD29" s="106">
        <v>39814</v>
      </c>
      <c r="AE29" s="16">
        <f t="shared" si="22"/>
        <v>13031000</v>
      </c>
      <c r="AF29" s="219">
        <f t="shared" si="23"/>
        <v>13800000</v>
      </c>
      <c r="AG29" s="225">
        <f t="shared" si="20"/>
        <v>0.94427536231884057</v>
      </c>
      <c r="AH29" s="16">
        <f t="shared" si="24"/>
        <v>9281000</v>
      </c>
      <c r="AI29" s="219">
        <f t="shared" si="25"/>
        <v>10350000</v>
      </c>
      <c r="AJ29" s="221">
        <f t="shared" si="19"/>
        <v>0.8967149758454106</v>
      </c>
    </row>
    <row r="30" spans="1:36">
      <c r="A30" s="11">
        <v>39845</v>
      </c>
      <c r="B30" s="50"/>
      <c r="C30" s="45">
        <v>1200000</v>
      </c>
      <c r="D30" s="5"/>
      <c r="E30" s="17"/>
      <c r="F30" s="23"/>
      <c r="G30" s="24"/>
      <c r="H30" s="16"/>
      <c r="I30" s="45">
        <f t="shared" si="4"/>
        <v>900000</v>
      </c>
      <c r="J30" s="5"/>
      <c r="K30" s="17"/>
      <c r="M30" s="58"/>
      <c r="N30" s="55">
        <v>100000</v>
      </c>
      <c r="O30" s="74"/>
      <c r="P30" s="23"/>
      <c r="Q30" s="24"/>
      <c r="R30" s="16"/>
      <c r="S30" s="5"/>
      <c r="T30" s="45">
        <v>600</v>
      </c>
      <c r="U30" s="24"/>
      <c r="W30" s="11">
        <v>39845</v>
      </c>
      <c r="X30" s="96">
        <f t="shared" si="11"/>
        <v>0</v>
      </c>
      <c r="Y30" s="10">
        <f t="shared" si="12"/>
        <v>0</v>
      </c>
      <c r="Z30" s="10">
        <f t="shared" si="13"/>
        <v>0</v>
      </c>
      <c r="AA30" s="73">
        <f t="shared" si="14"/>
        <v>0</v>
      </c>
      <c r="AB30" s="101"/>
      <c r="AC30" s="218"/>
      <c r="AD30" s="106">
        <v>39845</v>
      </c>
      <c r="AE30" s="16">
        <f>AE29+C30</f>
        <v>14231000</v>
      </c>
      <c r="AF30" s="219">
        <f>C30+AF29</f>
        <v>15000000</v>
      </c>
      <c r="AG30" s="225">
        <f t="shared" si="20"/>
        <v>0.94873333333333332</v>
      </c>
      <c r="AH30" s="16">
        <f>AH29+I30</f>
        <v>10181000</v>
      </c>
      <c r="AI30" s="219">
        <f>AI29+I30</f>
        <v>11250000</v>
      </c>
      <c r="AJ30" s="221">
        <f t="shared" si="19"/>
        <v>0.90497777777777777</v>
      </c>
    </row>
    <row r="31" spans="1:36" ht="14.25" thickBot="1">
      <c r="A31" s="12">
        <v>39873</v>
      </c>
      <c r="B31" s="51"/>
      <c r="C31" s="46">
        <v>1800000</v>
      </c>
      <c r="D31" s="19"/>
      <c r="E31" s="20"/>
      <c r="F31" s="25"/>
      <c r="G31" s="26"/>
      <c r="H31" s="18"/>
      <c r="I31" s="46">
        <f t="shared" si="4"/>
        <v>1350000</v>
      </c>
      <c r="J31" s="19"/>
      <c r="K31" s="26"/>
      <c r="M31" s="59"/>
      <c r="N31" s="55">
        <v>150000</v>
      </c>
      <c r="O31" s="75"/>
      <c r="P31" s="25"/>
      <c r="Q31" s="26"/>
      <c r="R31" s="18"/>
      <c r="S31" s="19"/>
      <c r="T31" s="46">
        <v>600</v>
      </c>
      <c r="U31" s="26"/>
      <c r="W31" s="12">
        <v>39873</v>
      </c>
      <c r="X31" s="97">
        <f t="shared" si="11"/>
        <v>0</v>
      </c>
      <c r="Y31" s="21">
        <f t="shared" si="12"/>
        <v>0</v>
      </c>
      <c r="Z31" s="21">
        <f t="shared" si="13"/>
        <v>0</v>
      </c>
      <c r="AA31" s="76">
        <f t="shared" si="14"/>
        <v>0</v>
      </c>
      <c r="AB31" s="102"/>
      <c r="AC31" s="218"/>
      <c r="AD31" s="107">
        <v>39873</v>
      </c>
      <c r="AE31" s="18">
        <f>AE30+C31</f>
        <v>16031000</v>
      </c>
      <c r="AF31" s="222">
        <f>C31+AF30</f>
        <v>16800000</v>
      </c>
      <c r="AG31" s="226">
        <f t="shared" si="20"/>
        <v>0.95422619047619051</v>
      </c>
      <c r="AH31" s="18">
        <f>AH30+I31</f>
        <v>11531000</v>
      </c>
      <c r="AI31" s="222">
        <f>AI30+I31</f>
        <v>12600000</v>
      </c>
      <c r="AJ31" s="164">
        <f t="shared" si="19"/>
        <v>0.91515873015873017</v>
      </c>
    </row>
    <row r="32" spans="1:36" ht="14.25" thickBot="1">
      <c r="AB32" s="99"/>
      <c r="AC32" s="99"/>
      <c r="AD32" s="99"/>
    </row>
    <row r="33" spans="1:21" ht="14.25" thickBot="1">
      <c r="A33" s="34" t="s">
        <v>4</v>
      </c>
      <c r="B33" s="48" t="s">
        <v>0</v>
      </c>
      <c r="C33" s="43" t="s">
        <v>1</v>
      </c>
      <c r="D33" s="36" t="s">
        <v>2</v>
      </c>
      <c r="E33" s="37" t="s">
        <v>7</v>
      </c>
      <c r="F33" s="48" t="s">
        <v>8</v>
      </c>
      <c r="G33" s="38" t="s">
        <v>12</v>
      </c>
      <c r="H33" s="48" t="s">
        <v>11</v>
      </c>
      <c r="I33" s="43" t="s">
        <v>10</v>
      </c>
      <c r="J33" s="36" t="s">
        <v>2</v>
      </c>
      <c r="K33" s="38" t="s">
        <v>7</v>
      </c>
      <c r="M33" s="48" t="s">
        <v>17</v>
      </c>
      <c r="N33" s="43" t="s">
        <v>1</v>
      </c>
      <c r="O33" s="71" t="s">
        <v>2</v>
      </c>
      <c r="P33" s="79" t="s">
        <v>20</v>
      </c>
      <c r="Q33" s="38" t="s">
        <v>21</v>
      </c>
      <c r="R33" s="86" t="s">
        <v>19</v>
      </c>
      <c r="S33" s="36" t="s">
        <v>22</v>
      </c>
      <c r="T33" s="43" t="s">
        <v>1</v>
      </c>
      <c r="U33" s="38" t="s">
        <v>2</v>
      </c>
    </row>
    <row r="34" spans="1:21">
      <c r="A34" s="33" t="s">
        <v>5</v>
      </c>
      <c r="B34" s="52">
        <f>SUM(B8:B19)</f>
        <v>14786000</v>
      </c>
      <c r="C34" s="47">
        <f>SUM(C8:C19)</f>
        <v>14000000</v>
      </c>
      <c r="D34" s="30">
        <f>B34/C34</f>
        <v>1.056142857142857</v>
      </c>
      <c r="E34" s="31">
        <f>B34-C34</f>
        <v>786000</v>
      </c>
      <c r="F34" s="52">
        <f>SUM(F8:F19)</f>
        <v>3800000</v>
      </c>
      <c r="G34" s="32">
        <f>SUM(G8:G19)</f>
        <v>200000</v>
      </c>
      <c r="H34" s="52">
        <f>SUM(H8:H19)</f>
        <v>10786000</v>
      </c>
      <c r="I34" s="47">
        <f>SUM(I8:I19)</f>
        <v>10500000</v>
      </c>
      <c r="J34" s="30">
        <f>H34/I34</f>
        <v>1.0272380952380953</v>
      </c>
      <c r="K34" s="31">
        <f>H34-I34</f>
        <v>286000</v>
      </c>
      <c r="M34" s="63">
        <f>SUM(M8:M19)</f>
        <v>1323430</v>
      </c>
      <c r="N34" s="64">
        <f>SUM(N8:N19)</f>
        <v>1290000</v>
      </c>
      <c r="O34" s="72">
        <f>M34/N34</f>
        <v>1.0259147286821706</v>
      </c>
      <c r="P34" s="174">
        <f>SUM(P8:P19)</f>
        <v>27300</v>
      </c>
      <c r="Q34" s="90">
        <f>AVERAGE(Q8:Q19)</f>
        <v>2.0551000030710215E-2</v>
      </c>
      <c r="R34" s="91">
        <f>AVERAGE(R8:R19)</f>
        <v>11.21497487275802</v>
      </c>
      <c r="S34" s="78">
        <f>AVERAGE(S8:S19)</f>
        <v>544.7253303256955</v>
      </c>
      <c r="T34" s="47">
        <f>AVERAGE(T8:T19)</f>
        <v>500</v>
      </c>
      <c r="U34" s="65">
        <f>S34/T34</f>
        <v>1.089450660651391</v>
      </c>
    </row>
    <row r="35" spans="1:21" ht="14.25" thickBot="1">
      <c r="A35" s="14" t="s">
        <v>6</v>
      </c>
      <c r="B35" s="51">
        <f>SUM(B20:B31)</f>
        <v>13031000</v>
      </c>
      <c r="C35" s="46">
        <f>SUM(C20:C31)</f>
        <v>16800000</v>
      </c>
      <c r="D35" s="21">
        <f>B35/C35</f>
        <v>0.7756547619047619</v>
      </c>
      <c r="E35" s="20">
        <f>B35-C35</f>
        <v>-3769000</v>
      </c>
      <c r="F35" s="51">
        <f>SUM(F20:F31)</f>
        <v>3250000</v>
      </c>
      <c r="G35" s="27">
        <f>SUM(G20:G31)</f>
        <v>500000</v>
      </c>
      <c r="H35" s="51">
        <f>SUM(H20:H31)</f>
        <v>9281000</v>
      </c>
      <c r="I35" s="46">
        <f>SUM(I20:I31)</f>
        <v>12600000</v>
      </c>
      <c r="J35" s="21">
        <f>H35/I35</f>
        <v>0.73658730158730157</v>
      </c>
      <c r="K35" s="20">
        <f>H35-I35</f>
        <v>-3319000</v>
      </c>
      <c r="M35" s="60">
        <f>SUM(M20:M31)</f>
        <v>1219283</v>
      </c>
      <c r="N35" s="61">
        <f>SUM(N20:N31)</f>
        <v>1400000</v>
      </c>
      <c r="O35" s="76">
        <f>M35/N35</f>
        <v>0.87091642857142859</v>
      </c>
      <c r="P35" s="175">
        <f>SUM(P20:P29)</f>
        <v>25160</v>
      </c>
      <c r="Q35" s="93">
        <f>AVERAGE(Q20:Q29)</f>
        <v>2.037535374676458E-2</v>
      </c>
      <c r="R35" s="92">
        <f>AVERAGE(R20:R29)</f>
        <v>10.684313698041644</v>
      </c>
      <c r="S35" s="85">
        <f>AVERAGE(S20:S29)</f>
        <v>530.00237220812846</v>
      </c>
      <c r="T35" s="46">
        <f>AVERAGE(T20:T31)</f>
        <v>550</v>
      </c>
      <c r="U35" s="62">
        <f>S35/T35</f>
        <v>0.96364067674205178</v>
      </c>
    </row>
    <row r="39" spans="1:21">
      <c r="A39" s="112" t="s">
        <v>23</v>
      </c>
      <c r="M39" s="112" t="s">
        <v>45</v>
      </c>
    </row>
    <row r="40" spans="1:21" ht="14.25" thickBot="1"/>
    <row r="41" spans="1:21" ht="14.25" thickBot="1">
      <c r="A41" s="104" t="s">
        <v>3</v>
      </c>
      <c r="B41" s="128" t="s">
        <v>36</v>
      </c>
      <c r="C41" s="129" t="s">
        <v>51</v>
      </c>
      <c r="D41" s="129" t="s">
        <v>52</v>
      </c>
      <c r="E41" s="109" t="s">
        <v>46</v>
      </c>
      <c r="F41" s="38" t="s">
        <v>47</v>
      </c>
      <c r="G41" s="143" t="s">
        <v>48</v>
      </c>
      <c r="H41" s="121" t="s">
        <v>39</v>
      </c>
      <c r="I41" s="122" t="s">
        <v>49</v>
      </c>
      <c r="J41" s="38" t="s">
        <v>50</v>
      </c>
      <c r="K41" s="149"/>
      <c r="M41" s="239" t="s">
        <v>40</v>
      </c>
      <c r="N41" s="234" t="s">
        <v>41</v>
      </c>
      <c r="O41" s="122" t="s">
        <v>42</v>
      </c>
      <c r="P41" s="122" t="s">
        <v>43</v>
      </c>
      <c r="Q41" s="306" t="s">
        <v>44</v>
      </c>
      <c r="R41" s="306"/>
      <c r="S41" s="233" t="s">
        <v>62</v>
      </c>
    </row>
    <row r="42" spans="1:21">
      <c r="A42" s="105">
        <v>39173</v>
      </c>
      <c r="B42" s="130">
        <v>1501201</v>
      </c>
      <c r="C42" s="131">
        <f>M8</f>
        <v>102120</v>
      </c>
      <c r="D42" s="131">
        <v>58392</v>
      </c>
      <c r="E42" s="115">
        <f>B42/C42</f>
        <v>14.700362318840579</v>
      </c>
      <c r="F42" s="116">
        <f>C42/D42</f>
        <v>1.7488697081792026</v>
      </c>
      <c r="G42" s="147">
        <v>35480</v>
      </c>
      <c r="H42" s="152">
        <f>G42/C42</f>
        <v>0.34743439091265177</v>
      </c>
      <c r="I42" s="126">
        <v>21301</v>
      </c>
      <c r="J42" s="153">
        <f>I42/C42</f>
        <v>0.20858793576184881</v>
      </c>
      <c r="K42" s="150"/>
      <c r="M42" s="243">
        <v>368623.86200832395</v>
      </c>
      <c r="N42" s="244">
        <v>90331.926269048432</v>
      </c>
      <c r="O42" s="125">
        <v>184412.04509833155</v>
      </c>
      <c r="P42" s="125">
        <v>463591.09145361703</v>
      </c>
      <c r="Q42" s="307">
        <f>P8*1.8</f>
        <v>3924</v>
      </c>
      <c r="R42" s="307"/>
      <c r="S42" s="245">
        <f>P8</f>
        <v>2180</v>
      </c>
    </row>
    <row r="43" spans="1:21">
      <c r="A43" s="106">
        <v>39203</v>
      </c>
      <c r="B43" s="132">
        <v>1426420</v>
      </c>
      <c r="C43" s="131">
        <f t="shared" ref="C43:C63" si="26">M9</f>
        <v>92010</v>
      </c>
      <c r="D43" s="133">
        <v>48291</v>
      </c>
      <c r="E43" s="115">
        <f t="shared" ref="E43:E63" si="27">B43/C43</f>
        <v>15.5028801217259</v>
      </c>
      <c r="F43" s="116">
        <f t="shared" ref="F43:F63" si="28">C43/D43</f>
        <v>1.9053239734111946</v>
      </c>
      <c r="G43" s="144">
        <v>32010</v>
      </c>
      <c r="H43" s="148">
        <f>G43/C43</f>
        <v>0.3478969677208999</v>
      </c>
      <c r="I43" s="124">
        <v>19327</v>
      </c>
      <c r="J43" s="151">
        <f t="shared" ref="J43:J63" si="29">I43/C43</f>
        <v>0.21005325508096945</v>
      </c>
      <c r="K43" s="150"/>
      <c r="M43" s="241">
        <v>350295.69819500181</v>
      </c>
      <c r="N43" s="236">
        <v>85850.270685157171</v>
      </c>
      <c r="O43" s="54">
        <v>175166.22268665</v>
      </c>
      <c r="P43" s="54">
        <v>440432.54240230517</v>
      </c>
      <c r="Q43" s="304">
        <f t="shared" ref="Q43:Q63" si="30">P9*1.8</f>
        <v>3312</v>
      </c>
      <c r="R43" s="304"/>
      <c r="S43" s="230">
        <f t="shared" ref="S43:S63" si="31">P9</f>
        <v>1840</v>
      </c>
    </row>
    <row r="44" spans="1:21">
      <c r="A44" s="106">
        <v>39234</v>
      </c>
      <c r="B44" s="132">
        <v>1644320</v>
      </c>
      <c r="C44" s="131">
        <f t="shared" si="26"/>
        <v>123941</v>
      </c>
      <c r="D44" s="133">
        <v>62912</v>
      </c>
      <c r="E44" s="115">
        <f t="shared" si="27"/>
        <v>13.266957665340767</v>
      </c>
      <c r="F44" s="116">
        <f t="shared" si="28"/>
        <v>1.9700693031536114</v>
      </c>
      <c r="G44" s="144">
        <v>43380</v>
      </c>
      <c r="H44" s="148">
        <f t="shared" ref="H44:H63" si="32">G44/C44</f>
        <v>0.35000524443081787</v>
      </c>
      <c r="I44" s="124">
        <v>26301</v>
      </c>
      <c r="J44" s="151">
        <f t="shared" si="29"/>
        <v>0.21220580760200419</v>
      </c>
      <c r="K44" s="150"/>
      <c r="M44" s="241">
        <v>403010.69735739758</v>
      </c>
      <c r="N44" s="236">
        <v>98917.508778220814</v>
      </c>
      <c r="O44" s="54">
        <v>201877.08113548407</v>
      </c>
      <c r="P44" s="54">
        <v>508498.38845188048</v>
      </c>
      <c r="Q44" s="304">
        <f t="shared" si="30"/>
        <v>3960</v>
      </c>
      <c r="R44" s="304"/>
      <c r="S44" s="230">
        <f t="shared" si="31"/>
        <v>2200</v>
      </c>
    </row>
    <row r="45" spans="1:21">
      <c r="A45" s="106">
        <v>39264</v>
      </c>
      <c r="B45" s="132">
        <v>1983010</v>
      </c>
      <c r="C45" s="131">
        <f t="shared" si="26"/>
        <v>154215</v>
      </c>
      <c r="D45" s="133">
        <v>82729</v>
      </c>
      <c r="E45" s="115">
        <f t="shared" si="27"/>
        <v>12.85873618000843</v>
      </c>
      <c r="F45" s="116">
        <f t="shared" si="28"/>
        <v>1.8640984419006636</v>
      </c>
      <c r="G45" s="144">
        <v>53602</v>
      </c>
      <c r="H45" s="148">
        <f t="shared" si="32"/>
        <v>0.34757967772265991</v>
      </c>
      <c r="I45" s="124">
        <v>31845</v>
      </c>
      <c r="J45" s="151">
        <f t="shared" si="29"/>
        <v>0.20649742242972474</v>
      </c>
      <c r="K45" s="150"/>
      <c r="M45" s="241">
        <v>487062.48100130114</v>
      </c>
      <c r="N45" s="236">
        <v>119147.84090149822</v>
      </c>
      <c r="O45" s="54">
        <v>243594.71161987539</v>
      </c>
      <c r="P45" s="54">
        <v>613568.29070932791</v>
      </c>
      <c r="Q45" s="304">
        <f t="shared" si="30"/>
        <v>5616</v>
      </c>
      <c r="R45" s="304"/>
      <c r="S45" s="230">
        <f t="shared" si="31"/>
        <v>3120</v>
      </c>
    </row>
    <row r="46" spans="1:21">
      <c r="A46" s="106">
        <v>39295</v>
      </c>
      <c r="B46" s="132">
        <v>1820321</v>
      </c>
      <c r="C46" s="131">
        <f t="shared" si="26"/>
        <v>143402</v>
      </c>
      <c r="D46" s="133">
        <v>76982</v>
      </c>
      <c r="E46" s="115">
        <f t="shared" si="27"/>
        <v>12.693832721998298</v>
      </c>
      <c r="F46" s="116">
        <f t="shared" si="28"/>
        <v>1.8627990958925462</v>
      </c>
      <c r="G46" s="144">
        <v>50392</v>
      </c>
      <c r="H46" s="148">
        <f t="shared" si="32"/>
        <v>0.35140374611232761</v>
      </c>
      <c r="I46" s="124">
        <v>29431</v>
      </c>
      <c r="J46" s="151">
        <f t="shared" si="29"/>
        <v>0.20523423662152551</v>
      </c>
      <c r="K46" s="150"/>
      <c r="M46" s="241">
        <v>447331.63612428901</v>
      </c>
      <c r="N46" s="236">
        <v>109454.70514149165</v>
      </c>
      <c r="O46" s="54">
        <v>224050.57904650524</v>
      </c>
      <c r="P46" s="54">
        <v>563436.91862023005</v>
      </c>
      <c r="Q46" s="304">
        <f t="shared" si="30"/>
        <v>6210</v>
      </c>
      <c r="R46" s="304"/>
      <c r="S46" s="230">
        <f t="shared" si="31"/>
        <v>3450</v>
      </c>
    </row>
    <row r="47" spans="1:21">
      <c r="A47" s="106">
        <v>39326</v>
      </c>
      <c r="B47" s="132">
        <v>1598493</v>
      </c>
      <c r="C47" s="131">
        <f t="shared" si="26"/>
        <v>84020</v>
      </c>
      <c r="D47" s="133">
        <v>45097</v>
      </c>
      <c r="E47" s="115">
        <f t="shared" si="27"/>
        <v>19.025148774101403</v>
      </c>
      <c r="F47" s="116">
        <f t="shared" si="28"/>
        <v>1.863095106104619</v>
      </c>
      <c r="G47" s="144">
        <v>29310</v>
      </c>
      <c r="H47" s="148">
        <f t="shared" si="32"/>
        <v>0.34884551297310162</v>
      </c>
      <c r="I47" s="124">
        <v>18431</v>
      </c>
      <c r="J47" s="151">
        <f t="shared" si="29"/>
        <v>0.21936443703880029</v>
      </c>
      <c r="K47" s="150"/>
      <c r="M47" s="241">
        <v>392436.81676938257</v>
      </c>
      <c r="N47" s="236">
        <v>96152.338476799952</v>
      </c>
      <c r="O47" s="54">
        <v>196442.30934607066</v>
      </c>
      <c r="P47" s="54">
        <v>494671.76426832355</v>
      </c>
      <c r="Q47" s="304">
        <f t="shared" si="30"/>
        <v>3276</v>
      </c>
      <c r="R47" s="304"/>
      <c r="S47" s="230">
        <f t="shared" si="31"/>
        <v>1820</v>
      </c>
    </row>
    <row r="48" spans="1:21">
      <c r="A48" s="106">
        <v>39356</v>
      </c>
      <c r="B48" s="132">
        <v>1509202</v>
      </c>
      <c r="C48" s="131">
        <f t="shared" si="26"/>
        <v>92410</v>
      </c>
      <c r="D48" s="133">
        <v>47509</v>
      </c>
      <c r="E48" s="115">
        <f t="shared" si="27"/>
        <v>16.331587490531327</v>
      </c>
      <c r="F48" s="116">
        <f t="shared" si="28"/>
        <v>1.9451051379738575</v>
      </c>
      <c r="G48" s="144">
        <v>43935</v>
      </c>
      <c r="H48" s="148">
        <f t="shared" si="32"/>
        <v>0.47543555892219458</v>
      </c>
      <c r="I48" s="124">
        <v>19403</v>
      </c>
      <c r="J48" s="151">
        <f t="shared" si="29"/>
        <v>0.20996645384698626</v>
      </c>
      <c r="K48" s="150"/>
      <c r="M48" s="241">
        <v>370374.10122751916</v>
      </c>
      <c r="N48" s="236">
        <v>90589.109002220372</v>
      </c>
      <c r="O48" s="54">
        <v>185564.74917125583</v>
      </c>
      <c r="P48" s="54">
        <v>467078.16392842733</v>
      </c>
      <c r="Q48" s="304">
        <f t="shared" si="30"/>
        <v>2952</v>
      </c>
      <c r="R48" s="304"/>
      <c r="S48" s="230">
        <f t="shared" si="31"/>
        <v>1640</v>
      </c>
    </row>
    <row r="49" spans="1:19">
      <c r="A49" s="106">
        <v>39387</v>
      </c>
      <c r="B49" s="132">
        <v>1391021</v>
      </c>
      <c r="C49" s="131">
        <f t="shared" si="26"/>
        <v>84980</v>
      </c>
      <c r="D49" s="133">
        <v>48721</v>
      </c>
      <c r="E49" s="115">
        <f t="shared" si="27"/>
        <v>16.368804424570488</v>
      </c>
      <c r="F49" s="116">
        <f t="shared" si="28"/>
        <v>1.7442170727201822</v>
      </c>
      <c r="G49" s="144">
        <v>27485</v>
      </c>
      <c r="H49" s="148">
        <f t="shared" si="32"/>
        <v>0.32342904212755941</v>
      </c>
      <c r="I49" s="124">
        <v>17382</v>
      </c>
      <c r="J49" s="151">
        <f t="shared" si="29"/>
        <v>0.20454224523417275</v>
      </c>
      <c r="K49" s="150"/>
      <c r="M49" s="241">
        <v>341344.59598066844</v>
      </c>
      <c r="N49" s="236">
        <v>83513.730328074816</v>
      </c>
      <c r="O49" s="54">
        <v>170926.68590475857</v>
      </c>
      <c r="P49" s="54">
        <v>429601.09345454606</v>
      </c>
      <c r="Q49" s="304">
        <f t="shared" si="30"/>
        <v>2970</v>
      </c>
      <c r="R49" s="304"/>
      <c r="S49" s="230">
        <f t="shared" si="31"/>
        <v>1650</v>
      </c>
    </row>
    <row r="50" spans="1:19">
      <c r="A50" s="106">
        <v>39417</v>
      </c>
      <c r="B50" s="132">
        <v>1839201</v>
      </c>
      <c r="C50" s="131">
        <f t="shared" si="26"/>
        <v>103251</v>
      </c>
      <c r="D50" s="133">
        <v>54093</v>
      </c>
      <c r="E50" s="115">
        <f t="shared" si="27"/>
        <v>17.812912223610425</v>
      </c>
      <c r="F50" s="116">
        <f t="shared" si="28"/>
        <v>1.908768232488492</v>
      </c>
      <c r="G50" s="144">
        <v>35978</v>
      </c>
      <c r="H50" s="148">
        <f t="shared" si="32"/>
        <v>0.34845183097500265</v>
      </c>
      <c r="I50" s="124">
        <v>21691</v>
      </c>
      <c r="J50" s="151">
        <f t="shared" si="29"/>
        <v>0.21008028977927576</v>
      </c>
      <c r="K50" s="150"/>
      <c r="M50" s="241">
        <v>451473.90118942666</v>
      </c>
      <c r="N50" s="236">
        <v>110600.84731226032</v>
      </c>
      <c r="O50" s="54">
        <v>226115.45488932307</v>
      </c>
      <c r="P50" s="54">
        <v>568723.21822669334</v>
      </c>
      <c r="Q50" s="304">
        <f t="shared" si="30"/>
        <v>4572</v>
      </c>
      <c r="R50" s="304"/>
      <c r="S50" s="230">
        <f t="shared" si="31"/>
        <v>2540</v>
      </c>
    </row>
    <row r="51" spans="1:19">
      <c r="A51" s="106">
        <v>39448</v>
      </c>
      <c r="B51" s="132">
        <v>1201210</v>
      </c>
      <c r="C51" s="131">
        <f t="shared" si="26"/>
        <v>92104</v>
      </c>
      <c r="D51" s="133">
        <v>48722</v>
      </c>
      <c r="E51" s="115">
        <f t="shared" si="27"/>
        <v>13.041887431599061</v>
      </c>
      <c r="F51" s="116">
        <f t="shared" si="28"/>
        <v>1.8903985879069003</v>
      </c>
      <c r="G51" s="144">
        <v>32108</v>
      </c>
      <c r="H51" s="148">
        <f t="shared" si="32"/>
        <v>0.34860592373838267</v>
      </c>
      <c r="I51" s="124">
        <v>18944</v>
      </c>
      <c r="J51" s="151">
        <f t="shared" si="29"/>
        <v>0.2056805350473378</v>
      </c>
      <c r="K51" s="150"/>
      <c r="M51" s="241">
        <v>295376.53380980104</v>
      </c>
      <c r="N51" s="236">
        <v>72336.628962301897</v>
      </c>
      <c r="O51" s="54">
        <v>147967.28194021469</v>
      </c>
      <c r="P51" s="54">
        <v>372708.29523409525</v>
      </c>
      <c r="Q51" s="304">
        <f t="shared" si="30"/>
        <v>3294</v>
      </c>
      <c r="R51" s="304"/>
      <c r="S51" s="230">
        <f t="shared" si="31"/>
        <v>1830</v>
      </c>
    </row>
    <row r="52" spans="1:19">
      <c r="A52" s="106">
        <v>39479</v>
      </c>
      <c r="B52" s="132">
        <v>1109493</v>
      </c>
      <c r="C52" s="131">
        <f t="shared" si="26"/>
        <v>97837</v>
      </c>
      <c r="D52" s="133">
        <v>52981</v>
      </c>
      <c r="E52" s="115">
        <f t="shared" si="27"/>
        <v>11.340218935576519</v>
      </c>
      <c r="F52" s="116">
        <f t="shared" si="28"/>
        <v>1.8466431362186444</v>
      </c>
      <c r="G52" s="144">
        <v>34090</v>
      </c>
      <c r="H52" s="148">
        <f t="shared" si="32"/>
        <v>0.34843668550752782</v>
      </c>
      <c r="I52" s="124">
        <v>27477</v>
      </c>
      <c r="J52" s="151">
        <f t="shared" si="29"/>
        <v>0.28084467021678916</v>
      </c>
      <c r="K52" s="150"/>
      <c r="M52" s="241">
        <v>272105.40235224529</v>
      </c>
      <c r="N52" s="236">
        <v>66790.18362989767</v>
      </c>
      <c r="O52" s="54">
        <v>136113.9443856845</v>
      </c>
      <c r="P52" s="54">
        <v>342781.64085903252</v>
      </c>
      <c r="Q52" s="304">
        <f t="shared" si="30"/>
        <v>3456</v>
      </c>
      <c r="R52" s="304"/>
      <c r="S52" s="230">
        <f t="shared" si="31"/>
        <v>1920</v>
      </c>
    </row>
    <row r="53" spans="1:19" ht="14.25" thickBot="1">
      <c r="A53" s="107">
        <v>39508</v>
      </c>
      <c r="B53" s="134">
        <v>2015431</v>
      </c>
      <c r="C53" s="135">
        <f t="shared" si="26"/>
        <v>153140</v>
      </c>
      <c r="D53" s="136">
        <v>81211</v>
      </c>
      <c r="E53" s="117">
        <f t="shared" si="27"/>
        <v>13.160709155021548</v>
      </c>
      <c r="F53" s="118">
        <f t="shared" si="28"/>
        <v>1.8857051384664638</v>
      </c>
      <c r="G53" s="154">
        <v>48200</v>
      </c>
      <c r="H53" s="155">
        <f t="shared" si="32"/>
        <v>0.31474467807235207</v>
      </c>
      <c r="I53" s="156">
        <v>30994</v>
      </c>
      <c r="J53" s="157">
        <f t="shared" si="29"/>
        <v>0.20238996996212616</v>
      </c>
      <c r="K53" s="150"/>
      <c r="M53" s="242">
        <v>494563.06041596533</v>
      </c>
      <c r="N53" s="246">
        <v>121065.56431715828</v>
      </c>
      <c r="O53" s="167">
        <v>247433.43575070475</v>
      </c>
      <c r="P53" s="167">
        <v>622712.65133979556</v>
      </c>
      <c r="Q53" s="308">
        <f t="shared" si="30"/>
        <v>5598</v>
      </c>
      <c r="R53" s="308"/>
      <c r="S53" s="231">
        <f t="shared" si="31"/>
        <v>3110</v>
      </c>
    </row>
    <row r="54" spans="1:19">
      <c r="A54" s="108">
        <v>39539</v>
      </c>
      <c r="B54" s="137">
        <v>1284214</v>
      </c>
      <c r="C54" s="138">
        <f t="shared" si="26"/>
        <v>99829</v>
      </c>
      <c r="D54" s="138">
        <v>57832</v>
      </c>
      <c r="E54" s="119">
        <f t="shared" si="27"/>
        <v>12.864137675424976</v>
      </c>
      <c r="F54" s="120">
        <f t="shared" si="28"/>
        <v>1.7261896527873841</v>
      </c>
      <c r="G54" s="144">
        <v>34183</v>
      </c>
      <c r="H54" s="148">
        <f t="shared" si="32"/>
        <v>0.34241553055725288</v>
      </c>
      <c r="I54" s="124">
        <v>20139</v>
      </c>
      <c r="J54" s="151">
        <f t="shared" si="29"/>
        <v>0.2017349667932164</v>
      </c>
      <c r="K54" s="150"/>
      <c r="M54" s="240">
        <v>314679.23154939525</v>
      </c>
      <c r="N54" s="235">
        <v>77175.859131147401</v>
      </c>
      <c r="O54" s="123">
        <v>157712.57389505426</v>
      </c>
      <c r="P54" s="123">
        <v>396851.08081617218</v>
      </c>
      <c r="Q54" s="309">
        <f t="shared" si="30"/>
        <v>3564</v>
      </c>
      <c r="R54" s="309"/>
      <c r="S54" s="232">
        <f t="shared" si="31"/>
        <v>1980</v>
      </c>
    </row>
    <row r="55" spans="1:19">
      <c r="A55" s="106">
        <v>39569</v>
      </c>
      <c r="B55" s="132">
        <v>1530932</v>
      </c>
      <c r="C55" s="131">
        <f t="shared" si="26"/>
        <v>128310</v>
      </c>
      <c r="D55" s="133">
        <v>69832</v>
      </c>
      <c r="E55" s="115">
        <f t="shared" si="27"/>
        <v>11.931509625126646</v>
      </c>
      <c r="F55" s="116">
        <f t="shared" si="28"/>
        <v>1.8374097834803529</v>
      </c>
      <c r="G55" s="144">
        <v>44944</v>
      </c>
      <c r="H55" s="148">
        <f t="shared" si="32"/>
        <v>0.35027667368092902</v>
      </c>
      <c r="I55" s="124">
        <v>26328</v>
      </c>
      <c r="J55" s="151">
        <f t="shared" si="29"/>
        <v>0.20519055412672435</v>
      </c>
      <c r="K55" s="150"/>
      <c r="M55" s="241">
        <v>375767.30645449174</v>
      </c>
      <c r="N55" s="236">
        <v>91917.34792242499</v>
      </c>
      <c r="O55" s="54">
        <v>188071.63073394742</v>
      </c>
      <c r="P55" s="54">
        <v>473428.06856505515</v>
      </c>
      <c r="Q55" s="304">
        <f t="shared" si="30"/>
        <v>4752</v>
      </c>
      <c r="R55" s="304"/>
      <c r="S55" s="230">
        <f t="shared" si="31"/>
        <v>2640</v>
      </c>
    </row>
    <row r="56" spans="1:19">
      <c r="A56" s="106">
        <v>39600</v>
      </c>
      <c r="B56" s="132">
        <v>1782109</v>
      </c>
      <c r="C56" s="131">
        <f t="shared" si="26"/>
        <v>128131</v>
      </c>
      <c r="D56" s="133">
        <v>67900</v>
      </c>
      <c r="E56" s="115">
        <f t="shared" si="27"/>
        <v>13.908492090126511</v>
      </c>
      <c r="F56" s="116">
        <f t="shared" si="28"/>
        <v>1.8870544918998526</v>
      </c>
      <c r="G56" s="144">
        <v>44855</v>
      </c>
      <c r="H56" s="148">
        <f t="shared" si="32"/>
        <v>0.35007141129000791</v>
      </c>
      <c r="I56" s="124">
        <v>26925</v>
      </c>
      <c r="J56" s="151">
        <f t="shared" si="29"/>
        <v>0.21013650092483474</v>
      </c>
      <c r="K56" s="150"/>
      <c r="M56" s="241">
        <v>437936.43799526605</v>
      </c>
      <c r="N56" s="236">
        <v>107040.52881408166</v>
      </c>
      <c r="O56" s="54">
        <v>219036.26880401769</v>
      </c>
      <c r="P56" s="54">
        <v>551884.75264901889</v>
      </c>
      <c r="Q56" s="304">
        <f t="shared" si="30"/>
        <v>3978</v>
      </c>
      <c r="R56" s="304"/>
      <c r="S56" s="230">
        <f t="shared" si="31"/>
        <v>2210</v>
      </c>
    </row>
    <row r="57" spans="1:19">
      <c r="A57" s="106">
        <v>39630</v>
      </c>
      <c r="B57" s="132">
        <v>1930321</v>
      </c>
      <c r="C57" s="131">
        <f t="shared" si="26"/>
        <v>153291</v>
      </c>
      <c r="D57" s="133">
        <v>80121</v>
      </c>
      <c r="E57" s="115">
        <f t="shared" si="27"/>
        <v>12.592526632352845</v>
      </c>
      <c r="F57" s="116">
        <f t="shared" si="28"/>
        <v>1.9132437188752012</v>
      </c>
      <c r="G57" s="144">
        <v>52666</v>
      </c>
      <c r="H57" s="148">
        <f t="shared" si="32"/>
        <v>0.3435687678989634</v>
      </c>
      <c r="I57" s="124">
        <v>32191</v>
      </c>
      <c r="J57" s="151">
        <f t="shared" si="29"/>
        <v>0.20999928241057858</v>
      </c>
      <c r="K57" s="150"/>
      <c r="M57" s="241">
        <v>473565.56230634183</v>
      </c>
      <c r="N57" s="236">
        <v>115958.55788529218</v>
      </c>
      <c r="O57" s="54">
        <v>237113.18312493048</v>
      </c>
      <c r="P57" s="54">
        <v>597404.6441622522</v>
      </c>
      <c r="Q57" s="304">
        <f t="shared" si="30"/>
        <v>5076</v>
      </c>
      <c r="R57" s="304"/>
      <c r="S57" s="230">
        <f t="shared" si="31"/>
        <v>2820</v>
      </c>
    </row>
    <row r="58" spans="1:19">
      <c r="A58" s="106">
        <v>39661</v>
      </c>
      <c r="B58" s="132">
        <v>1823232</v>
      </c>
      <c r="C58" s="131">
        <f t="shared" si="26"/>
        <v>148392</v>
      </c>
      <c r="D58" s="133">
        <v>78605</v>
      </c>
      <c r="E58" s="115">
        <f t="shared" si="27"/>
        <v>12.28659226912502</v>
      </c>
      <c r="F58" s="116">
        <f t="shared" si="28"/>
        <v>1.8878188410406462</v>
      </c>
      <c r="G58" s="144">
        <v>52982</v>
      </c>
      <c r="H58" s="148">
        <f t="shared" si="32"/>
        <v>0.35704081082538142</v>
      </c>
      <c r="I58" s="124">
        <v>36325</v>
      </c>
      <c r="J58" s="151">
        <f t="shared" si="29"/>
        <v>0.24479082430319693</v>
      </c>
      <c r="K58" s="150"/>
      <c r="M58" s="241">
        <v>448071.02811637591</v>
      </c>
      <c r="N58" s="236">
        <v>109678.41052944414</v>
      </c>
      <c r="O58" s="54">
        <v>224092.26328738563</v>
      </c>
      <c r="P58" s="54">
        <v>564200.68328337395</v>
      </c>
      <c r="Q58" s="304">
        <f t="shared" si="30"/>
        <v>8640</v>
      </c>
      <c r="R58" s="304"/>
      <c r="S58" s="230">
        <f t="shared" si="31"/>
        <v>4800</v>
      </c>
    </row>
    <row r="59" spans="1:19">
      <c r="A59" s="106">
        <v>39692</v>
      </c>
      <c r="B59" s="132">
        <v>1323291</v>
      </c>
      <c r="C59" s="131">
        <f t="shared" si="26"/>
        <v>109801</v>
      </c>
      <c r="D59" s="133">
        <v>61098</v>
      </c>
      <c r="E59" s="115">
        <f t="shared" si="27"/>
        <v>12.051720840429505</v>
      </c>
      <c r="F59" s="116">
        <f t="shared" si="28"/>
        <v>1.7971292022652132</v>
      </c>
      <c r="G59" s="144">
        <v>38429</v>
      </c>
      <c r="H59" s="148">
        <f t="shared" si="32"/>
        <v>0.34998770503000881</v>
      </c>
      <c r="I59" s="124">
        <v>23011</v>
      </c>
      <c r="J59" s="151">
        <f t="shared" si="29"/>
        <v>0.20957004034571633</v>
      </c>
      <c r="K59" s="150"/>
      <c r="M59" s="241">
        <v>324693.46579888277</v>
      </c>
      <c r="N59" s="236">
        <v>79538.926224048817</v>
      </c>
      <c r="O59" s="54">
        <v>162472.46469193924</v>
      </c>
      <c r="P59" s="54">
        <v>409038.05769678549</v>
      </c>
      <c r="Q59" s="304">
        <f t="shared" si="30"/>
        <v>3852</v>
      </c>
      <c r="R59" s="304"/>
      <c r="S59" s="230">
        <f t="shared" si="31"/>
        <v>2140</v>
      </c>
    </row>
    <row r="60" spans="1:19">
      <c r="A60" s="106">
        <v>39722</v>
      </c>
      <c r="B60" s="132">
        <v>1329201</v>
      </c>
      <c r="C60" s="131">
        <f t="shared" si="26"/>
        <v>110940</v>
      </c>
      <c r="D60" s="133">
        <v>57987</v>
      </c>
      <c r="E60" s="115">
        <f t="shared" si="27"/>
        <v>11.98126014061655</v>
      </c>
      <c r="F60" s="116">
        <f t="shared" si="28"/>
        <v>1.9131874385638161</v>
      </c>
      <c r="G60" s="144">
        <v>36747</v>
      </c>
      <c r="H60" s="148">
        <f t="shared" si="32"/>
        <v>0.33123309897241754</v>
      </c>
      <c r="I60" s="124">
        <v>33387</v>
      </c>
      <c r="J60" s="151">
        <f t="shared" si="29"/>
        <v>0.30094645754461874</v>
      </c>
      <c r="K60" s="150"/>
      <c r="M60" s="241">
        <v>326074.77484451013</v>
      </c>
      <c r="N60" s="236">
        <v>79867.675759849968</v>
      </c>
      <c r="O60" s="54">
        <v>163323.05481785859</v>
      </c>
      <c r="P60" s="54">
        <v>410607.48510561039</v>
      </c>
      <c r="Q60" s="304">
        <f t="shared" si="30"/>
        <v>3564</v>
      </c>
      <c r="R60" s="304"/>
      <c r="S60" s="230">
        <f t="shared" si="31"/>
        <v>1980</v>
      </c>
    </row>
    <row r="61" spans="1:19">
      <c r="A61" s="106">
        <v>39753</v>
      </c>
      <c r="B61" s="132">
        <v>1212183</v>
      </c>
      <c r="C61" s="131">
        <f t="shared" si="26"/>
        <v>99124</v>
      </c>
      <c r="D61" s="133">
        <v>58724</v>
      </c>
      <c r="E61" s="115">
        <f t="shared" si="27"/>
        <v>12.228955651507203</v>
      </c>
      <c r="F61" s="116">
        <f t="shared" si="28"/>
        <v>1.6879640351474696</v>
      </c>
      <c r="G61" s="144">
        <v>31991</v>
      </c>
      <c r="H61" s="148">
        <f t="shared" si="32"/>
        <v>0.32273717767644566</v>
      </c>
      <c r="I61" s="124">
        <v>22194</v>
      </c>
      <c r="J61" s="151">
        <f t="shared" si="29"/>
        <v>0.2239013760542351</v>
      </c>
      <c r="K61" s="150"/>
      <c r="M61" s="241">
        <v>297730.89844841755</v>
      </c>
      <c r="N61" s="236">
        <v>73017.624173597986</v>
      </c>
      <c r="O61" s="54">
        <v>148913.98088365179</v>
      </c>
      <c r="P61" s="54">
        <v>374312.91921221663</v>
      </c>
      <c r="Q61" s="304">
        <f t="shared" si="30"/>
        <v>3402</v>
      </c>
      <c r="R61" s="304"/>
      <c r="S61" s="230">
        <f t="shared" si="31"/>
        <v>1890</v>
      </c>
    </row>
    <row r="62" spans="1:19">
      <c r="A62" s="106">
        <v>39783</v>
      </c>
      <c r="B62" s="132">
        <v>1837121</v>
      </c>
      <c r="C62" s="131">
        <f t="shared" si="26"/>
        <v>120420</v>
      </c>
      <c r="D62" s="133">
        <v>62931</v>
      </c>
      <c r="E62" s="115">
        <f t="shared" si="27"/>
        <v>15.255945856170072</v>
      </c>
      <c r="F62" s="116">
        <f t="shared" si="28"/>
        <v>1.9135243361777186</v>
      </c>
      <c r="G62" s="144">
        <v>41093</v>
      </c>
      <c r="H62" s="148">
        <f t="shared" si="32"/>
        <v>0.34124730111277196</v>
      </c>
      <c r="I62" s="124">
        <v>27850</v>
      </c>
      <c r="J62" s="151">
        <f t="shared" si="29"/>
        <v>0.23127387477163261</v>
      </c>
      <c r="K62" s="150"/>
      <c r="M62" s="241">
        <v>450503.80561105959</v>
      </c>
      <c r="N62" s="236">
        <v>110491.41575944236</v>
      </c>
      <c r="O62" s="54">
        <v>225506.66657387995</v>
      </c>
      <c r="P62" s="54">
        <v>567854.49751705886</v>
      </c>
      <c r="Q62" s="304">
        <f t="shared" si="30"/>
        <v>5058</v>
      </c>
      <c r="R62" s="304"/>
      <c r="S62" s="230">
        <f t="shared" si="31"/>
        <v>2810</v>
      </c>
    </row>
    <row r="63" spans="1:19">
      <c r="A63" s="106">
        <v>39814</v>
      </c>
      <c r="B63" s="132">
        <v>1850439</v>
      </c>
      <c r="C63" s="131">
        <f t="shared" si="26"/>
        <v>121045</v>
      </c>
      <c r="D63" s="133">
        <v>59838</v>
      </c>
      <c r="E63" s="115">
        <f t="shared" si="27"/>
        <v>15.287198975587591</v>
      </c>
      <c r="F63" s="116">
        <f t="shared" si="28"/>
        <v>2.022878438450483</v>
      </c>
      <c r="G63" s="144">
        <v>42385</v>
      </c>
      <c r="H63" s="148">
        <f t="shared" si="32"/>
        <v>0.35015903176504604</v>
      </c>
      <c r="I63" s="124">
        <v>25989</v>
      </c>
      <c r="J63" s="151">
        <f t="shared" si="29"/>
        <v>0.21470527489776528</v>
      </c>
      <c r="K63" s="150"/>
      <c r="M63" s="241">
        <v>453505.15785079345</v>
      </c>
      <c r="N63" s="236">
        <v>111112.81779376684</v>
      </c>
      <c r="O63" s="54">
        <v>226956.01399520205</v>
      </c>
      <c r="P63" s="54">
        <v>571636.00041251315</v>
      </c>
      <c r="Q63" s="304">
        <f t="shared" si="30"/>
        <v>3402</v>
      </c>
      <c r="R63" s="304"/>
      <c r="S63" s="230">
        <f t="shared" si="31"/>
        <v>1890</v>
      </c>
    </row>
    <row r="64" spans="1:19">
      <c r="A64" s="106">
        <v>39845</v>
      </c>
      <c r="B64" s="132"/>
      <c r="C64" s="131"/>
      <c r="D64" s="133"/>
      <c r="E64" s="9"/>
      <c r="F64" s="24"/>
      <c r="G64" s="145"/>
      <c r="H64" s="5"/>
      <c r="I64" s="53"/>
      <c r="J64" s="24"/>
      <c r="K64" s="150"/>
      <c r="M64" s="241"/>
      <c r="N64" s="237"/>
      <c r="O64" s="53"/>
      <c r="P64" s="53"/>
      <c r="Q64" s="304"/>
      <c r="R64" s="304"/>
      <c r="S64" s="230"/>
    </row>
    <row r="65" spans="1:23" ht="14.25" thickBot="1">
      <c r="A65" s="107">
        <v>39873</v>
      </c>
      <c r="B65" s="139"/>
      <c r="C65" s="140"/>
      <c r="D65" s="141"/>
      <c r="E65" s="110"/>
      <c r="F65" s="26"/>
      <c r="G65" s="146"/>
      <c r="H65" s="19"/>
      <c r="I65" s="127"/>
      <c r="J65" s="26"/>
      <c r="K65" s="150"/>
      <c r="M65" s="242"/>
      <c r="N65" s="238"/>
      <c r="O65" s="127"/>
      <c r="P65" s="127"/>
      <c r="Q65" s="308"/>
      <c r="R65" s="308"/>
      <c r="S65" s="231"/>
    </row>
    <row r="66" spans="1:23" ht="14.25" thickBot="1">
      <c r="B66" s="142"/>
      <c r="C66" s="142"/>
      <c r="D66" s="142"/>
      <c r="G66" s="2"/>
      <c r="H66" s="158"/>
      <c r="I66" s="159"/>
      <c r="J66" s="111"/>
      <c r="K66" s="150"/>
      <c r="M66" s="2"/>
      <c r="N66" s="2"/>
      <c r="O66" s="2"/>
      <c r="P66" s="2"/>
      <c r="Q66" s="2"/>
      <c r="R66" s="2"/>
    </row>
    <row r="67" spans="1:23" ht="14.25" thickBot="1">
      <c r="A67" s="34" t="s">
        <v>4</v>
      </c>
      <c r="B67" s="128" t="s">
        <v>36</v>
      </c>
      <c r="C67" s="129" t="s">
        <v>37</v>
      </c>
      <c r="D67" s="129" t="s">
        <v>38</v>
      </c>
      <c r="E67" s="109" t="s">
        <v>46</v>
      </c>
      <c r="F67" s="71" t="s">
        <v>47</v>
      </c>
      <c r="G67" s="48" t="s">
        <v>48</v>
      </c>
      <c r="H67" s="121" t="s">
        <v>39</v>
      </c>
      <c r="I67" s="122" t="s">
        <v>49</v>
      </c>
      <c r="J67" s="38" t="s">
        <v>50</v>
      </c>
      <c r="K67" s="149"/>
      <c r="M67" s="165" t="s">
        <v>40</v>
      </c>
      <c r="N67" s="166" t="s">
        <v>41</v>
      </c>
      <c r="O67" s="166" t="s">
        <v>42</v>
      </c>
      <c r="P67" s="166" t="s">
        <v>43</v>
      </c>
      <c r="Q67" s="310" t="s">
        <v>44</v>
      </c>
      <c r="R67" s="311"/>
      <c r="S67" s="247" t="s">
        <v>62</v>
      </c>
    </row>
    <row r="68" spans="1:23">
      <c r="A68" s="113" t="s">
        <v>5</v>
      </c>
      <c r="B68" s="137">
        <f>SUM(B42:B53)</f>
        <v>19039323</v>
      </c>
      <c r="C68" s="138">
        <f t="shared" ref="C68:C69" si="33">M34</f>
        <v>1323430</v>
      </c>
      <c r="D68" s="138">
        <f>SUM(D42:D53)</f>
        <v>707640</v>
      </c>
      <c r="E68" s="119">
        <f>AVERAGE(E42:E53)</f>
        <v>14.675336453577065</v>
      </c>
      <c r="F68" s="161">
        <f>AVERAGE(F42:F53)</f>
        <v>1.8695910778680318</v>
      </c>
      <c r="G68" s="95">
        <f>SUM(G42:G53)</f>
        <v>465970</v>
      </c>
      <c r="H68" s="148">
        <f>AVERAGE(H42:H53)</f>
        <v>0.35435577160128978</v>
      </c>
      <c r="I68" s="124">
        <f>SUM(I42:I53)</f>
        <v>282527</v>
      </c>
      <c r="J68" s="151">
        <f>AVERAGE(J42:J53)</f>
        <v>0.2146206048851301</v>
      </c>
      <c r="K68" s="150"/>
      <c r="M68" s="80">
        <f t="shared" ref="M68:P69" si="34">SUM(M42:M53)</f>
        <v>4673998.7864313219</v>
      </c>
      <c r="N68" s="125">
        <f t="shared" si="34"/>
        <v>1144750.6538041295</v>
      </c>
      <c r="O68" s="125">
        <f t="shared" si="34"/>
        <v>2339664.5009748582</v>
      </c>
      <c r="P68" s="125">
        <f t="shared" si="34"/>
        <v>5887804.0589482747</v>
      </c>
      <c r="Q68" s="307">
        <f>SUM(Q42:R53)</f>
        <v>49140</v>
      </c>
      <c r="R68" s="312"/>
      <c r="S68" s="248">
        <f>P34</f>
        <v>27300</v>
      </c>
    </row>
    <row r="69" spans="1:23" ht="14.25" thickBot="1">
      <c r="A69" s="114" t="s">
        <v>6</v>
      </c>
      <c r="B69" s="139">
        <f>SUM(B54:B65)</f>
        <v>15903043</v>
      </c>
      <c r="C69" s="140">
        <f t="shared" si="33"/>
        <v>1219283</v>
      </c>
      <c r="D69" s="141">
        <f>SUM(D54:D65)</f>
        <v>654868</v>
      </c>
      <c r="E69" s="160">
        <f>AVERAGE(E54:E63)</f>
        <v>13.038833975646693</v>
      </c>
      <c r="F69" s="162">
        <f>AVERAGE(F54:F63)</f>
        <v>1.8586399938688138</v>
      </c>
      <c r="G69" s="59">
        <f>SUM(G54:G65)</f>
        <v>420275</v>
      </c>
      <c r="H69" s="163">
        <f>AVERAGE(H54:H63)</f>
        <v>0.34387375088092248</v>
      </c>
      <c r="I69" s="127">
        <f>SUM(I54:I65)</f>
        <v>274339</v>
      </c>
      <c r="J69" s="164">
        <f>AVERAGE(J54:J63)</f>
        <v>0.22522491521725194</v>
      </c>
      <c r="K69" s="150"/>
      <c r="M69" s="60">
        <f t="shared" si="34"/>
        <v>4620054.1559723932</v>
      </c>
      <c r="N69" s="167">
        <f t="shared" si="34"/>
        <v>1131594.5866662285</v>
      </c>
      <c r="O69" s="167">
        <f t="shared" si="34"/>
        <v>2312965.0297715813</v>
      </c>
      <c r="P69" s="167">
        <f t="shared" si="34"/>
        <v>5821064.0483108293</v>
      </c>
      <c r="Q69" s="308">
        <f>SUM(Q54:R63)</f>
        <v>45288</v>
      </c>
      <c r="R69" s="313"/>
      <c r="S69" s="249">
        <f>P35</f>
        <v>25160</v>
      </c>
    </row>
    <row r="70" spans="1:23">
      <c r="K70" s="66"/>
    </row>
    <row r="73" spans="1:23">
      <c r="A73" s="3" t="s">
        <v>53</v>
      </c>
      <c r="R73" s="3" t="s">
        <v>92</v>
      </c>
    </row>
    <row r="74" spans="1:23" ht="14.25" thickBot="1"/>
    <row r="75" spans="1:23">
      <c r="A75" s="190"/>
      <c r="B75" s="302" t="s">
        <v>54</v>
      </c>
      <c r="C75" s="300"/>
      <c r="D75" s="303" t="s">
        <v>55</v>
      </c>
      <c r="E75" s="302"/>
      <c r="F75" s="300" t="s">
        <v>56</v>
      </c>
      <c r="G75" s="300"/>
      <c r="H75" s="300" t="s">
        <v>80</v>
      </c>
      <c r="I75" s="303"/>
      <c r="J75" s="300" t="s">
        <v>83</v>
      </c>
      <c r="K75" s="301"/>
      <c r="M75" s="291" t="s">
        <v>59</v>
      </c>
      <c r="N75" s="287"/>
      <c r="O75" s="292" t="s">
        <v>60</v>
      </c>
      <c r="P75" s="293"/>
      <c r="R75" s="291" t="s">
        <v>54</v>
      </c>
      <c r="S75" s="287" t="s">
        <v>55</v>
      </c>
      <c r="T75" s="287" t="s">
        <v>56</v>
      </c>
      <c r="U75" s="287" t="s">
        <v>80</v>
      </c>
      <c r="V75" s="287" t="s">
        <v>91</v>
      </c>
      <c r="W75" s="289" t="s">
        <v>59</v>
      </c>
    </row>
    <row r="76" spans="1:23" ht="14.25" thickBot="1">
      <c r="A76" s="14" t="s">
        <v>3</v>
      </c>
      <c r="B76" s="186" t="s">
        <v>74</v>
      </c>
      <c r="C76" s="141" t="s">
        <v>77</v>
      </c>
      <c r="D76" s="141" t="s">
        <v>75</v>
      </c>
      <c r="E76" s="141" t="s">
        <v>76</v>
      </c>
      <c r="F76" s="141" t="s">
        <v>78</v>
      </c>
      <c r="G76" s="141" t="s">
        <v>79</v>
      </c>
      <c r="H76" s="141" t="s">
        <v>81</v>
      </c>
      <c r="I76" s="181" t="s">
        <v>82</v>
      </c>
      <c r="J76" s="141" t="s">
        <v>84</v>
      </c>
      <c r="K76" s="182" t="s">
        <v>85</v>
      </c>
      <c r="M76" s="25" t="s">
        <v>86</v>
      </c>
      <c r="N76" s="19" t="s">
        <v>87</v>
      </c>
      <c r="O76" s="201" t="s">
        <v>61</v>
      </c>
      <c r="P76" s="202" t="s">
        <v>62</v>
      </c>
      <c r="R76" s="294"/>
      <c r="S76" s="288"/>
      <c r="T76" s="288"/>
      <c r="U76" s="288"/>
      <c r="V76" s="288"/>
      <c r="W76" s="290"/>
    </row>
    <row r="77" spans="1:23">
      <c r="A77" s="39">
        <v>39173</v>
      </c>
      <c r="B77" s="187">
        <v>24124</v>
      </c>
      <c r="C77" s="138">
        <v>860.858723540754</v>
      </c>
      <c r="D77" s="138">
        <v>16931</v>
      </c>
      <c r="E77" s="138">
        <v>412.49045472638988</v>
      </c>
      <c r="F77" s="138">
        <v>9168.4829004678049</v>
      </c>
      <c r="G77" s="138">
        <v>102.84782708657184</v>
      </c>
      <c r="H77" s="138">
        <v>1849</v>
      </c>
      <c r="I77" s="183">
        <v>141.34903381321806</v>
      </c>
      <c r="J77" s="138">
        <v>8310</v>
      </c>
      <c r="K77" s="184">
        <v>230.49029300306751</v>
      </c>
      <c r="L77" s="66"/>
      <c r="M77" s="205">
        <v>41737.517099532197</v>
      </c>
      <c r="N77" s="206">
        <v>431.96366782999877</v>
      </c>
      <c r="O77" s="207">
        <f>M8</f>
        <v>102120</v>
      </c>
      <c r="P77" s="213">
        <f>P8</f>
        <v>2180</v>
      </c>
      <c r="Q77" s="172"/>
      <c r="R77" s="252">
        <f>C77/B77</f>
        <v>3.5684742312251452E-2</v>
      </c>
      <c r="S77" s="148">
        <f>E77/D77</f>
        <v>2.4363029633594584E-2</v>
      </c>
      <c r="T77" s="148">
        <f>G77/F77</f>
        <v>1.1217540372063541E-2</v>
      </c>
      <c r="U77" s="148">
        <f>I77/H77</f>
        <v>7.6446205415477586E-2</v>
      </c>
      <c r="V77" s="148">
        <f>K77/J77</f>
        <v>2.7736497352956378E-2</v>
      </c>
      <c r="W77" s="151">
        <f>N77/M77</f>
        <v>1.0349529580302714E-2</v>
      </c>
    </row>
    <row r="78" spans="1:23">
      <c r="A78" s="11">
        <v>39203</v>
      </c>
      <c r="B78" s="188">
        <v>21402</v>
      </c>
      <c r="C78" s="133">
        <v>780.12860732705587</v>
      </c>
      <c r="D78" s="133">
        <v>15858</v>
      </c>
      <c r="E78" s="133">
        <v>387.20395693510443</v>
      </c>
      <c r="F78" s="133">
        <v>8706.0392170035193</v>
      </c>
      <c r="G78" s="133">
        <v>117.77629098801383</v>
      </c>
      <c r="H78" s="133">
        <v>1857.2043147831287</v>
      </c>
      <c r="I78" s="173">
        <v>160.23269291412322</v>
      </c>
      <c r="J78" s="133">
        <v>7213</v>
      </c>
      <c r="K78" s="185">
        <v>189.66352371313678</v>
      </c>
      <c r="L78" s="66"/>
      <c r="M78" s="208">
        <v>36973.756468213352</v>
      </c>
      <c r="N78" s="169">
        <v>204.99492812256602</v>
      </c>
      <c r="O78" s="168">
        <f t="shared" ref="O78:O98" si="35">M9</f>
        <v>92010</v>
      </c>
      <c r="P78" s="214">
        <f t="shared" ref="P78:P98" si="36">P9</f>
        <v>1840</v>
      </c>
      <c r="Q78" s="172"/>
      <c r="R78" s="250">
        <f t="shared" ref="R78:R98" si="37">C78/B78</f>
        <v>3.6451201164706841E-2</v>
      </c>
      <c r="S78" s="220">
        <f t="shared" ref="S78:S98" si="38">E78/D78</f>
        <v>2.4416947719454182E-2</v>
      </c>
      <c r="T78" s="220">
        <f t="shared" ref="T78:T98" si="39">G78/F78</f>
        <v>1.3528113996774593E-2</v>
      </c>
      <c r="U78" s="220">
        <f t="shared" ref="U78:U98" si="40">I78/H78</f>
        <v>8.6276287233822233E-2</v>
      </c>
      <c r="V78" s="220">
        <f t="shared" ref="V78:V98" si="41">K78/J78</f>
        <v>2.6294679566496157E-2</v>
      </c>
      <c r="W78" s="221">
        <f t="shared" ref="W78:W98" si="42">N78/M78</f>
        <v>5.5443359751341974E-3</v>
      </c>
    </row>
    <row r="79" spans="1:23">
      <c r="A79" s="11">
        <v>39234</v>
      </c>
      <c r="B79" s="188">
        <v>26530</v>
      </c>
      <c r="C79" s="133">
        <v>992.96484947600698</v>
      </c>
      <c r="D79" s="133">
        <v>21012</v>
      </c>
      <c r="E79" s="133">
        <v>210.27167534750839</v>
      </c>
      <c r="F79" s="133">
        <v>10861.575918645991</v>
      </c>
      <c r="G79" s="133">
        <v>157.00542974950474</v>
      </c>
      <c r="H79" s="133">
        <v>1857.712554320475</v>
      </c>
      <c r="I79" s="173">
        <v>207.10125111798754</v>
      </c>
      <c r="J79" s="133">
        <v>6902</v>
      </c>
      <c r="K79" s="185">
        <v>225.08592901587747</v>
      </c>
      <c r="L79" s="66"/>
      <c r="M79" s="208">
        <v>56777.711527033534</v>
      </c>
      <c r="N79" s="169">
        <v>407.57086529311493</v>
      </c>
      <c r="O79" s="168">
        <f t="shared" si="35"/>
        <v>123941</v>
      </c>
      <c r="P79" s="214">
        <f t="shared" si="36"/>
        <v>2200</v>
      </c>
      <c r="Q79" s="172"/>
      <c r="R79" s="250">
        <f t="shared" si="37"/>
        <v>3.7428000357180816E-2</v>
      </c>
      <c r="S79" s="220">
        <f t="shared" si="38"/>
        <v>1.0007218510732363E-2</v>
      </c>
      <c r="T79" s="220">
        <f t="shared" si="39"/>
        <v>1.4455124277129493E-2</v>
      </c>
      <c r="U79" s="220">
        <f t="shared" si="40"/>
        <v>0.11148186011680492</v>
      </c>
      <c r="V79" s="220">
        <f t="shared" si="41"/>
        <v>3.2611696467093228E-2</v>
      </c>
      <c r="W79" s="221">
        <f t="shared" si="42"/>
        <v>7.1783602109264039E-3</v>
      </c>
    </row>
    <row r="80" spans="1:23">
      <c r="A80" s="11">
        <v>39264</v>
      </c>
      <c r="B80" s="188">
        <v>20121</v>
      </c>
      <c r="C80" s="133">
        <v>719.45051550709286</v>
      </c>
      <c r="D80" s="133">
        <v>50231</v>
      </c>
      <c r="E80" s="133">
        <v>829</v>
      </c>
      <c r="F80" s="133">
        <v>15633</v>
      </c>
      <c r="G80" s="133">
        <v>206.13952042114101</v>
      </c>
      <c r="H80" s="133">
        <v>1946.1902752639114</v>
      </c>
      <c r="I80" s="173">
        <v>185.15585920477503</v>
      </c>
      <c r="J80" s="133">
        <v>7205</v>
      </c>
      <c r="K80" s="185">
        <v>232.69102846444122</v>
      </c>
      <c r="L80" s="66"/>
      <c r="M80" s="208">
        <v>59078.809724736086</v>
      </c>
      <c r="N80" s="169">
        <v>947.56307640255</v>
      </c>
      <c r="O80" s="168">
        <f t="shared" si="35"/>
        <v>154215</v>
      </c>
      <c r="P80" s="214">
        <f t="shared" si="36"/>
        <v>3120</v>
      </c>
      <c r="Q80" s="172"/>
      <c r="R80" s="250">
        <f t="shared" si="37"/>
        <v>3.5756200760752095E-2</v>
      </c>
      <c r="S80" s="220">
        <f t="shared" si="38"/>
        <v>1.6503752662698334E-2</v>
      </c>
      <c r="T80" s="220">
        <f t="shared" si="39"/>
        <v>1.3186177983825306E-2</v>
      </c>
      <c r="U80" s="220">
        <f t="shared" si="40"/>
        <v>9.5137593460468364E-2</v>
      </c>
      <c r="V80" s="220">
        <f t="shared" si="41"/>
        <v>3.229577077924236E-2</v>
      </c>
      <c r="W80" s="221">
        <f t="shared" si="42"/>
        <v>1.603896694631288E-2</v>
      </c>
    </row>
    <row r="81" spans="1:23">
      <c r="A81" s="11">
        <v>39295</v>
      </c>
      <c r="B81" s="188">
        <v>27530</v>
      </c>
      <c r="C81" s="133">
        <v>1104.9484628454429</v>
      </c>
      <c r="D81" s="133">
        <v>48090</v>
      </c>
      <c r="E81" s="133">
        <v>690</v>
      </c>
      <c r="F81" s="133">
        <v>14855</v>
      </c>
      <c r="G81" s="133">
        <v>188.3141033137135</v>
      </c>
      <c r="H81" s="133">
        <v>2014.1957079617707</v>
      </c>
      <c r="I81" s="173">
        <v>188.78877379718926</v>
      </c>
      <c r="J81" s="133">
        <v>8210</v>
      </c>
      <c r="K81" s="185">
        <v>261.87980437325882</v>
      </c>
      <c r="L81" s="66"/>
      <c r="M81" s="208">
        <v>42702.804292038229</v>
      </c>
      <c r="N81" s="169">
        <v>1016.0688556703956</v>
      </c>
      <c r="O81" s="168">
        <f t="shared" si="35"/>
        <v>143402</v>
      </c>
      <c r="P81" s="214">
        <f t="shared" si="36"/>
        <v>3450</v>
      </c>
      <c r="Q81" s="172"/>
      <c r="R81" s="250">
        <f t="shared" si="37"/>
        <v>4.0136159202522448E-2</v>
      </c>
      <c r="S81" s="220">
        <f t="shared" si="38"/>
        <v>1.4348097317529632E-2</v>
      </c>
      <c r="T81" s="220">
        <f t="shared" si="39"/>
        <v>1.2676816109977347E-2</v>
      </c>
      <c r="U81" s="220">
        <f t="shared" si="40"/>
        <v>9.3729111352456748E-2</v>
      </c>
      <c r="V81" s="220">
        <f t="shared" si="41"/>
        <v>3.1897661921225194E-2</v>
      </c>
      <c r="W81" s="221">
        <f t="shared" si="42"/>
        <v>2.3793960900592135E-2</v>
      </c>
    </row>
    <row r="82" spans="1:23">
      <c r="A82" s="11">
        <v>39326</v>
      </c>
      <c r="B82" s="188">
        <v>24031</v>
      </c>
      <c r="C82" s="133">
        <v>867</v>
      </c>
      <c r="D82" s="133">
        <v>17316</v>
      </c>
      <c r="E82" s="133">
        <v>312</v>
      </c>
      <c r="F82" s="133">
        <v>5201</v>
      </c>
      <c r="G82" s="133">
        <v>56</v>
      </c>
      <c r="H82" s="133">
        <v>2026.2570697994458</v>
      </c>
      <c r="I82" s="173">
        <v>128</v>
      </c>
      <c r="J82" s="133">
        <v>8312</v>
      </c>
      <c r="K82" s="185">
        <v>236.7847633419733</v>
      </c>
      <c r="L82" s="66"/>
      <c r="M82" s="208">
        <v>27133.742930200555</v>
      </c>
      <c r="N82" s="169">
        <v>220.2152366580267</v>
      </c>
      <c r="O82" s="168">
        <f t="shared" si="35"/>
        <v>84020</v>
      </c>
      <c r="P82" s="214">
        <f t="shared" si="36"/>
        <v>1820</v>
      </c>
      <c r="Q82" s="172"/>
      <c r="R82" s="250">
        <f t="shared" si="37"/>
        <v>3.6078398734967335E-2</v>
      </c>
      <c r="S82" s="220">
        <f t="shared" si="38"/>
        <v>1.8018018018018018E-2</v>
      </c>
      <c r="T82" s="220">
        <f t="shared" si="39"/>
        <v>1.0767160161507403E-2</v>
      </c>
      <c r="U82" s="220">
        <f t="shared" si="40"/>
        <v>6.3170661762413566E-2</v>
      </c>
      <c r="V82" s="220">
        <f t="shared" si="41"/>
        <v>2.8487098573384662E-2</v>
      </c>
      <c r="W82" s="221">
        <f t="shared" si="42"/>
        <v>8.1159181475446741E-3</v>
      </c>
    </row>
    <row r="83" spans="1:23">
      <c r="A83" s="11">
        <v>39356</v>
      </c>
      <c r="B83" s="188">
        <v>25099</v>
      </c>
      <c r="C83" s="133">
        <v>886</v>
      </c>
      <c r="D83" s="133">
        <v>18321</v>
      </c>
      <c r="E83" s="133">
        <v>333.72706671694993</v>
      </c>
      <c r="F83" s="133">
        <v>9395.1636685280573</v>
      </c>
      <c r="G83" s="133">
        <v>74</v>
      </c>
      <c r="H83" s="133">
        <v>2098.5665712299192</v>
      </c>
      <c r="I83" s="173">
        <v>110</v>
      </c>
      <c r="J83" s="133">
        <v>7290</v>
      </c>
      <c r="K83" s="185">
        <v>163</v>
      </c>
      <c r="L83" s="66"/>
      <c r="M83" s="208">
        <v>30206.26976024203</v>
      </c>
      <c r="N83" s="169">
        <v>73.272933283050065</v>
      </c>
      <c r="O83" s="168">
        <f t="shared" si="35"/>
        <v>92410</v>
      </c>
      <c r="P83" s="214">
        <f t="shared" si="36"/>
        <v>1640</v>
      </c>
      <c r="Q83" s="172"/>
      <c r="R83" s="250">
        <f t="shared" si="37"/>
        <v>3.5300211163791388E-2</v>
      </c>
      <c r="S83" s="220">
        <f t="shared" si="38"/>
        <v>1.8215548644558155E-2</v>
      </c>
      <c r="T83" s="220">
        <f t="shared" si="39"/>
        <v>7.8763928560271271E-3</v>
      </c>
      <c r="U83" s="220">
        <f t="shared" si="40"/>
        <v>5.2416731262202303E-2</v>
      </c>
      <c r="V83" s="220">
        <f t="shared" si="41"/>
        <v>2.2359396433470506E-2</v>
      </c>
      <c r="W83" s="221">
        <f t="shared" si="42"/>
        <v>2.4257524634668085E-3</v>
      </c>
    </row>
    <row r="84" spans="1:23">
      <c r="A84" s="11">
        <v>39387</v>
      </c>
      <c r="B84" s="188">
        <v>20009</v>
      </c>
      <c r="C84" s="133">
        <v>837.19046847202219</v>
      </c>
      <c r="D84" s="133">
        <v>15196</v>
      </c>
      <c r="E84" s="133">
        <v>216</v>
      </c>
      <c r="F84" s="133">
        <v>8477.6460526676037</v>
      </c>
      <c r="G84" s="133">
        <v>76</v>
      </c>
      <c r="H84" s="133">
        <v>2132.8642283763461</v>
      </c>
      <c r="I84" s="173">
        <v>121</v>
      </c>
      <c r="J84" s="133">
        <v>7930</v>
      </c>
      <c r="K84" s="185">
        <v>183</v>
      </c>
      <c r="L84" s="66"/>
      <c r="M84" s="208">
        <v>31234.489718956051</v>
      </c>
      <c r="N84" s="169">
        <v>216.80953152797781</v>
      </c>
      <c r="O84" s="168">
        <f t="shared" si="35"/>
        <v>84980</v>
      </c>
      <c r="P84" s="214">
        <f t="shared" si="36"/>
        <v>1650</v>
      </c>
      <c r="Q84" s="172"/>
      <c r="R84" s="250">
        <f t="shared" si="37"/>
        <v>4.1840695110801247E-2</v>
      </c>
      <c r="S84" s="220">
        <f t="shared" si="38"/>
        <v>1.4214266912345353E-2</v>
      </c>
      <c r="T84" s="220">
        <f t="shared" si="39"/>
        <v>8.9647526598595831E-3</v>
      </c>
      <c r="U84" s="220">
        <f t="shared" si="40"/>
        <v>5.6731224796297455E-2</v>
      </c>
      <c r="V84" s="220">
        <f t="shared" si="41"/>
        <v>2.3076923076923078E-2</v>
      </c>
      <c r="W84" s="221">
        <f t="shared" si="42"/>
        <v>6.9413502022540562E-3</v>
      </c>
    </row>
    <row r="85" spans="1:23">
      <c r="A85" s="11">
        <v>39417</v>
      </c>
      <c r="B85" s="188">
        <v>23785</v>
      </c>
      <c r="C85" s="133">
        <v>925</v>
      </c>
      <c r="D85" s="133">
        <v>19121</v>
      </c>
      <c r="E85" s="133">
        <v>439.47139449425254</v>
      </c>
      <c r="F85" s="133">
        <v>12102</v>
      </c>
      <c r="G85" s="133">
        <v>132.75233385329034</v>
      </c>
      <c r="H85" s="133">
        <v>2227.3114264183951</v>
      </c>
      <c r="I85" s="173">
        <v>213.21659233996789</v>
      </c>
      <c r="J85" s="133">
        <v>9475</v>
      </c>
      <c r="K85" s="185">
        <v>229.74045830445226</v>
      </c>
      <c r="L85" s="66"/>
      <c r="M85" s="208">
        <v>36540.688573581603</v>
      </c>
      <c r="N85" s="169">
        <v>599.81922100803695</v>
      </c>
      <c r="O85" s="168">
        <f t="shared" si="35"/>
        <v>103251</v>
      </c>
      <c r="P85" s="214">
        <f t="shared" si="36"/>
        <v>2540</v>
      </c>
      <c r="Q85" s="172"/>
      <c r="R85" s="250">
        <f t="shared" si="37"/>
        <v>3.8890056758461217E-2</v>
      </c>
      <c r="S85" s="220">
        <f t="shared" si="38"/>
        <v>2.298370349324055E-2</v>
      </c>
      <c r="T85" s="220">
        <f t="shared" si="39"/>
        <v>1.096945412768884E-2</v>
      </c>
      <c r="U85" s="220">
        <f t="shared" si="40"/>
        <v>9.5728235311407978E-2</v>
      </c>
      <c r="V85" s="220">
        <f t="shared" si="41"/>
        <v>2.4247014069071478E-2</v>
      </c>
      <c r="W85" s="221">
        <f t="shared" si="42"/>
        <v>1.6415104488252522E-2</v>
      </c>
    </row>
    <row r="86" spans="1:23">
      <c r="A86" s="11">
        <v>39448</v>
      </c>
      <c r="B86" s="188">
        <v>22431</v>
      </c>
      <c r="C86" s="133">
        <v>835.93814354225015</v>
      </c>
      <c r="D86" s="133">
        <v>19422</v>
      </c>
      <c r="E86" s="133">
        <v>399</v>
      </c>
      <c r="F86" s="133">
        <v>10387.664412930962</v>
      </c>
      <c r="G86" s="133">
        <v>121</v>
      </c>
      <c r="H86" s="133">
        <v>2264.0910843604606</v>
      </c>
      <c r="I86" s="173">
        <v>142.9727786086348</v>
      </c>
      <c r="J86" s="133">
        <v>9878</v>
      </c>
      <c r="K86" s="185">
        <v>240.07423428416303</v>
      </c>
      <c r="L86" s="66"/>
      <c r="M86" s="208">
        <v>27721.244502708578</v>
      </c>
      <c r="N86" s="169">
        <v>91.014843564952002</v>
      </c>
      <c r="O86" s="168">
        <f t="shared" si="35"/>
        <v>92104</v>
      </c>
      <c r="P86" s="214">
        <f t="shared" si="36"/>
        <v>1830</v>
      </c>
      <c r="Q86" s="172"/>
      <c r="R86" s="250">
        <f t="shared" si="37"/>
        <v>3.7267092128850703E-2</v>
      </c>
      <c r="S86" s="220">
        <f t="shared" si="38"/>
        <v>2.0543713314797651E-2</v>
      </c>
      <c r="T86" s="220">
        <f t="shared" si="39"/>
        <v>1.164843175424252E-2</v>
      </c>
      <c r="U86" s="220">
        <f t="shared" si="40"/>
        <v>6.3147980042075211E-2</v>
      </c>
      <c r="V86" s="220">
        <f t="shared" si="41"/>
        <v>2.4303931391391278E-2</v>
      </c>
      <c r="W86" s="221">
        <f t="shared" si="42"/>
        <v>3.2832163633944775E-3</v>
      </c>
    </row>
    <row r="87" spans="1:23">
      <c r="A87" s="11">
        <v>39479</v>
      </c>
      <c r="B87" s="188">
        <v>28429</v>
      </c>
      <c r="C87" s="133">
        <v>927</v>
      </c>
      <c r="D87" s="133">
        <v>19935</v>
      </c>
      <c r="E87" s="133">
        <v>388.50459348385743</v>
      </c>
      <c r="F87" s="133">
        <v>10737.726341212281</v>
      </c>
      <c r="G87" s="133">
        <v>132.4027329364967</v>
      </c>
      <c r="H87" s="133">
        <v>2306.56086644382</v>
      </c>
      <c r="I87" s="173">
        <v>164</v>
      </c>
      <c r="J87" s="133">
        <v>9195</v>
      </c>
      <c r="K87" s="185">
        <v>209</v>
      </c>
      <c r="L87" s="66"/>
      <c r="M87" s="208">
        <v>27233.712792343897</v>
      </c>
      <c r="N87" s="169">
        <v>99.092673579645862</v>
      </c>
      <c r="O87" s="168">
        <f t="shared" si="35"/>
        <v>97837</v>
      </c>
      <c r="P87" s="214">
        <f t="shared" si="36"/>
        <v>1920</v>
      </c>
      <c r="Q87" s="172"/>
      <c r="R87" s="250">
        <f t="shared" si="37"/>
        <v>3.2607548629920151E-2</v>
      </c>
      <c r="S87" s="220">
        <f t="shared" si="38"/>
        <v>1.9488567518628413E-2</v>
      </c>
      <c r="T87" s="220">
        <f t="shared" si="39"/>
        <v>1.2330611595894754E-2</v>
      </c>
      <c r="U87" s="220">
        <f t="shared" si="40"/>
        <v>7.1101527120266211E-2</v>
      </c>
      <c r="V87" s="220">
        <f t="shared" si="41"/>
        <v>2.272974442631865E-2</v>
      </c>
      <c r="W87" s="221">
        <f t="shared" si="42"/>
        <v>3.6386031656874705E-3</v>
      </c>
    </row>
    <row r="88" spans="1:23" ht="14.25" thickBot="1">
      <c r="A88" s="12">
        <v>39508</v>
      </c>
      <c r="B88" s="186">
        <v>26717</v>
      </c>
      <c r="C88" s="141">
        <v>1040.9304595728493</v>
      </c>
      <c r="D88" s="141">
        <v>58310</v>
      </c>
      <c r="E88" s="141">
        <v>921</v>
      </c>
      <c r="F88" s="141">
        <v>19760</v>
      </c>
      <c r="G88" s="141">
        <v>281</v>
      </c>
      <c r="H88" s="141">
        <v>2354.9672598792686</v>
      </c>
      <c r="I88" s="181">
        <v>204</v>
      </c>
      <c r="J88" s="141">
        <v>10295</v>
      </c>
      <c r="K88" s="182">
        <v>240.24577398169259</v>
      </c>
      <c r="L88" s="66"/>
      <c r="M88" s="175">
        <v>35703.032740120732</v>
      </c>
      <c r="N88" s="211">
        <v>422.82376644545838</v>
      </c>
      <c r="O88" s="212">
        <f t="shared" si="35"/>
        <v>153140</v>
      </c>
      <c r="P88" s="215">
        <f t="shared" si="36"/>
        <v>3110</v>
      </c>
      <c r="Q88" s="172"/>
      <c r="R88" s="250">
        <f t="shared" si="37"/>
        <v>3.896135268079684E-2</v>
      </c>
      <c r="S88" s="220">
        <f t="shared" si="38"/>
        <v>1.5794889384325158E-2</v>
      </c>
      <c r="T88" s="220">
        <f t="shared" si="39"/>
        <v>1.4220647773279351E-2</v>
      </c>
      <c r="U88" s="220">
        <f t="shared" si="40"/>
        <v>8.6625408121579747E-2</v>
      </c>
      <c r="V88" s="220">
        <f t="shared" si="41"/>
        <v>2.3336160658736532E-2</v>
      </c>
      <c r="W88" s="221">
        <f t="shared" si="42"/>
        <v>1.1842796927733164E-2</v>
      </c>
    </row>
    <row r="89" spans="1:23">
      <c r="A89" s="28">
        <v>39539</v>
      </c>
      <c r="B89" s="209">
        <v>24718</v>
      </c>
      <c r="C89" s="131">
        <v>866.63227953687999</v>
      </c>
      <c r="D89" s="131">
        <v>17638</v>
      </c>
      <c r="E89" s="131">
        <v>314.99532996041302</v>
      </c>
      <c r="F89" s="131">
        <v>9779.4121196064225</v>
      </c>
      <c r="G89" s="131">
        <v>120.93582075779148</v>
      </c>
      <c r="H89" s="131">
        <v>2444.6152100268359</v>
      </c>
      <c r="I89" s="180">
        <v>171.19325209754049</v>
      </c>
      <c r="J89" s="131">
        <v>9993</v>
      </c>
      <c r="K89" s="210">
        <v>274.09557399559509</v>
      </c>
      <c r="L89" s="66"/>
      <c r="M89" s="174">
        <v>35255.97267036674</v>
      </c>
      <c r="N89" s="203">
        <v>232.14774365177976</v>
      </c>
      <c r="O89" s="204">
        <f t="shared" si="35"/>
        <v>99829</v>
      </c>
      <c r="P89" s="216">
        <f t="shared" si="36"/>
        <v>1980</v>
      </c>
      <c r="Q89" s="172"/>
      <c r="R89" s="250">
        <f t="shared" si="37"/>
        <v>3.5060776743137796E-2</v>
      </c>
      <c r="S89" s="220">
        <f t="shared" si="38"/>
        <v>1.7858902934596497E-2</v>
      </c>
      <c r="T89" s="220">
        <f t="shared" si="39"/>
        <v>1.2366369192615497E-2</v>
      </c>
      <c r="U89" s="220">
        <f t="shared" si="40"/>
        <v>7.002871101978507E-2</v>
      </c>
      <c r="V89" s="220">
        <f t="shared" si="41"/>
        <v>2.7428757529830389E-2</v>
      </c>
      <c r="W89" s="221">
        <f t="shared" si="42"/>
        <v>6.5846359089932012E-3</v>
      </c>
    </row>
    <row r="90" spans="1:23">
      <c r="A90" s="11">
        <v>39569</v>
      </c>
      <c r="B90" s="188">
        <v>25629</v>
      </c>
      <c r="C90" s="133">
        <v>950.25981093272469</v>
      </c>
      <c r="D90" s="133">
        <v>19105</v>
      </c>
      <c r="E90" s="133">
        <v>302</v>
      </c>
      <c r="F90" s="133">
        <v>9779.6970297971366</v>
      </c>
      <c r="G90" s="133">
        <v>143.90397932284975</v>
      </c>
      <c r="H90" s="133">
        <v>2455.8759180571174</v>
      </c>
      <c r="I90" s="173">
        <v>189</v>
      </c>
      <c r="J90" s="133">
        <v>9745</v>
      </c>
      <c r="K90" s="185">
        <v>249</v>
      </c>
      <c r="L90" s="66"/>
      <c r="M90" s="208">
        <v>61595.427052145737</v>
      </c>
      <c r="N90" s="169">
        <v>796</v>
      </c>
      <c r="O90" s="168">
        <f t="shared" si="35"/>
        <v>128310</v>
      </c>
      <c r="P90" s="214">
        <f t="shared" si="36"/>
        <v>2640</v>
      </c>
      <c r="Q90" s="172"/>
      <c r="R90" s="250">
        <f t="shared" si="37"/>
        <v>3.7077521984186845E-2</v>
      </c>
      <c r="S90" s="220">
        <f t="shared" si="38"/>
        <v>1.5807380266945826E-2</v>
      </c>
      <c r="T90" s="220">
        <f t="shared" si="39"/>
        <v>1.4714564151056814E-2</v>
      </c>
      <c r="U90" s="220">
        <f t="shared" si="40"/>
        <v>7.6958285477843238E-2</v>
      </c>
      <c r="V90" s="220">
        <f t="shared" si="41"/>
        <v>2.5551564905079528E-2</v>
      </c>
      <c r="W90" s="221">
        <f t="shared" si="42"/>
        <v>1.292303727882459E-2</v>
      </c>
    </row>
    <row r="91" spans="1:23">
      <c r="A91" s="11">
        <v>39600</v>
      </c>
      <c r="B91" s="188">
        <v>23628</v>
      </c>
      <c r="C91" s="133">
        <v>847</v>
      </c>
      <c r="D91" s="133">
        <v>31209</v>
      </c>
      <c r="E91" s="133">
        <v>321</v>
      </c>
      <c r="F91" s="133">
        <v>16083.528423406833</v>
      </c>
      <c r="G91" s="133">
        <v>172.20725198452573</v>
      </c>
      <c r="H91" s="133">
        <v>2456.9442511184034</v>
      </c>
      <c r="I91" s="173">
        <v>170.83132898195316</v>
      </c>
      <c r="J91" s="133">
        <v>11932</v>
      </c>
      <c r="K91" s="185">
        <v>320.33212304734519</v>
      </c>
      <c r="L91" s="66"/>
      <c r="M91" s="208">
        <v>42821.527325474766</v>
      </c>
      <c r="N91" s="169">
        <v>378.6292959861758</v>
      </c>
      <c r="O91" s="168">
        <f t="shared" si="35"/>
        <v>128131</v>
      </c>
      <c r="P91" s="214">
        <f t="shared" si="36"/>
        <v>2210</v>
      </c>
      <c r="Q91" s="172"/>
      <c r="R91" s="250">
        <f t="shared" si="37"/>
        <v>3.5847299813780258E-2</v>
      </c>
      <c r="S91" s="220">
        <f t="shared" si="38"/>
        <v>1.0285494568874363E-2</v>
      </c>
      <c r="T91" s="220">
        <f t="shared" si="39"/>
        <v>1.070705677579476E-2</v>
      </c>
      <c r="U91" s="220">
        <f t="shared" si="40"/>
        <v>6.9529998047041797E-2</v>
      </c>
      <c r="V91" s="220">
        <f t="shared" si="41"/>
        <v>2.6846473604370195E-2</v>
      </c>
      <c r="W91" s="221">
        <f t="shared" si="42"/>
        <v>8.8420315582935106E-3</v>
      </c>
    </row>
    <row r="92" spans="1:23">
      <c r="A92" s="11">
        <v>39630</v>
      </c>
      <c r="B92" s="188">
        <v>24618</v>
      </c>
      <c r="C92" s="133">
        <v>946.38453485417494</v>
      </c>
      <c r="D92" s="133">
        <v>48438</v>
      </c>
      <c r="E92" s="133">
        <v>684</v>
      </c>
      <c r="F92" s="133">
        <v>15312</v>
      </c>
      <c r="G92" s="133">
        <v>181.86038381391154</v>
      </c>
      <c r="H92" s="133">
        <v>2483.6763891084061</v>
      </c>
      <c r="I92" s="173">
        <v>167.97012472802854</v>
      </c>
      <c r="J92" s="133">
        <v>11921</v>
      </c>
      <c r="K92" s="185">
        <v>288.02512316380012</v>
      </c>
      <c r="L92" s="66"/>
      <c r="M92" s="208">
        <v>50518.323610891595</v>
      </c>
      <c r="N92" s="169">
        <v>551.75983344008489</v>
      </c>
      <c r="O92" s="168">
        <f t="shared" si="35"/>
        <v>153291</v>
      </c>
      <c r="P92" s="214">
        <f t="shared" si="36"/>
        <v>2820</v>
      </c>
      <c r="Q92" s="172"/>
      <c r="R92" s="250">
        <f t="shared" si="37"/>
        <v>3.8442787182312733E-2</v>
      </c>
      <c r="S92" s="220">
        <f t="shared" si="38"/>
        <v>1.4121144555927164E-2</v>
      </c>
      <c r="T92" s="220">
        <f t="shared" si="39"/>
        <v>1.1876984313865696E-2</v>
      </c>
      <c r="U92" s="220">
        <f t="shared" si="40"/>
        <v>6.7629633822112678E-2</v>
      </c>
      <c r="V92" s="220">
        <f t="shared" si="41"/>
        <v>2.4161154530978956E-2</v>
      </c>
      <c r="W92" s="221">
        <f t="shared" si="42"/>
        <v>1.0921974325393631E-2</v>
      </c>
    </row>
    <row r="93" spans="1:23">
      <c r="A93" s="11">
        <v>39661</v>
      </c>
      <c r="B93" s="188">
        <v>25793</v>
      </c>
      <c r="C93" s="133">
        <v>1015.8801347547899</v>
      </c>
      <c r="D93" s="133">
        <v>41120</v>
      </c>
      <c r="E93" s="133">
        <v>612</v>
      </c>
      <c r="F93" s="133">
        <v>14521</v>
      </c>
      <c r="G93" s="133">
        <v>185.30570243637555</v>
      </c>
      <c r="H93" s="133">
        <v>2550.0737461302278</v>
      </c>
      <c r="I93" s="173">
        <v>258</v>
      </c>
      <c r="J93" s="133">
        <v>10210</v>
      </c>
      <c r="K93" s="185">
        <v>279.74703839678602</v>
      </c>
      <c r="L93" s="66"/>
      <c r="M93" s="208">
        <v>54197.926253869773</v>
      </c>
      <c r="N93" s="169">
        <v>2449</v>
      </c>
      <c r="O93" s="168">
        <f t="shared" si="35"/>
        <v>148392</v>
      </c>
      <c r="P93" s="214">
        <f t="shared" si="36"/>
        <v>4800</v>
      </c>
      <c r="Q93" s="172"/>
      <c r="R93" s="250">
        <f t="shared" si="37"/>
        <v>3.9385885114363972E-2</v>
      </c>
      <c r="S93" s="220">
        <f t="shared" si="38"/>
        <v>1.4883268482490272E-2</v>
      </c>
      <c r="T93" s="220">
        <f t="shared" si="39"/>
        <v>1.2761221846730635E-2</v>
      </c>
      <c r="U93" s="220">
        <f t="shared" si="40"/>
        <v>0.10117354464415727</v>
      </c>
      <c r="V93" s="220">
        <f t="shared" si="41"/>
        <v>2.7399318158353187E-2</v>
      </c>
      <c r="W93" s="221">
        <f t="shared" si="42"/>
        <v>4.5186230715333682E-2</v>
      </c>
    </row>
    <row r="94" spans="1:23">
      <c r="A94" s="11">
        <v>39692</v>
      </c>
      <c r="B94" s="188">
        <v>27493</v>
      </c>
      <c r="C94" s="133">
        <v>863</v>
      </c>
      <c r="D94" s="133">
        <v>30244</v>
      </c>
      <c r="E94" s="133">
        <v>339</v>
      </c>
      <c r="F94" s="133">
        <v>12120</v>
      </c>
      <c r="G94" s="133">
        <v>159.49177406229123</v>
      </c>
      <c r="H94" s="133">
        <v>2594.5422241063429</v>
      </c>
      <c r="I94" s="173">
        <v>200.97097062549443</v>
      </c>
      <c r="J94" s="133">
        <v>10208</v>
      </c>
      <c r="K94" s="185">
        <v>205.77979024389776</v>
      </c>
      <c r="L94" s="66"/>
      <c r="M94" s="208">
        <v>27141.457775893658</v>
      </c>
      <c r="N94" s="169">
        <v>371.75746506831649</v>
      </c>
      <c r="O94" s="168">
        <f t="shared" si="35"/>
        <v>109801</v>
      </c>
      <c r="P94" s="214">
        <f t="shared" si="36"/>
        <v>2140</v>
      </c>
      <c r="Q94" s="172"/>
      <c r="R94" s="250">
        <f t="shared" si="37"/>
        <v>3.1389808314843781E-2</v>
      </c>
      <c r="S94" s="220">
        <f t="shared" si="38"/>
        <v>1.120883481021029E-2</v>
      </c>
      <c r="T94" s="220">
        <f t="shared" si="39"/>
        <v>1.3159387298868914E-2</v>
      </c>
      <c r="U94" s="220">
        <f t="shared" si="40"/>
        <v>7.7459125065777776E-2</v>
      </c>
      <c r="V94" s="220">
        <f t="shared" si="41"/>
        <v>2.0158678511353622E-2</v>
      </c>
      <c r="W94" s="221">
        <f t="shared" si="42"/>
        <v>1.369703381955047E-2</v>
      </c>
    </row>
    <row r="95" spans="1:23">
      <c r="A95" s="11">
        <v>39722</v>
      </c>
      <c r="B95" s="188">
        <v>28372</v>
      </c>
      <c r="C95" s="133">
        <v>1002.5571919741939</v>
      </c>
      <c r="D95" s="133">
        <v>25932</v>
      </c>
      <c r="E95" s="133">
        <v>315</v>
      </c>
      <c r="F95" s="133">
        <v>13477.330931182658</v>
      </c>
      <c r="G95" s="133">
        <v>143.66116418212599</v>
      </c>
      <c r="H95" s="133">
        <v>2604.9843208536731</v>
      </c>
      <c r="I95" s="173">
        <v>197</v>
      </c>
      <c r="J95" s="133">
        <v>12100</v>
      </c>
      <c r="K95" s="185">
        <v>222</v>
      </c>
      <c r="L95" s="66"/>
      <c r="M95" s="208">
        <v>28453.684747963664</v>
      </c>
      <c r="N95" s="169">
        <v>99.781643843680172</v>
      </c>
      <c r="O95" s="168">
        <f t="shared" si="35"/>
        <v>110940</v>
      </c>
      <c r="P95" s="214">
        <f t="shared" si="36"/>
        <v>1980</v>
      </c>
      <c r="Q95" s="172"/>
      <c r="R95" s="250">
        <f t="shared" si="37"/>
        <v>3.533614803236268E-2</v>
      </c>
      <c r="S95" s="220">
        <f t="shared" si="38"/>
        <v>1.2147154095326239E-2</v>
      </c>
      <c r="T95" s="220">
        <f t="shared" si="39"/>
        <v>1.0659466990584574E-2</v>
      </c>
      <c r="U95" s="220">
        <f t="shared" si="40"/>
        <v>7.5624255556149225E-2</v>
      </c>
      <c r="V95" s="220">
        <f t="shared" si="41"/>
        <v>1.8347107438016527E-2</v>
      </c>
      <c r="W95" s="221">
        <f t="shared" si="42"/>
        <v>3.5068092139040521E-3</v>
      </c>
    </row>
    <row r="96" spans="1:23">
      <c r="A96" s="11">
        <v>39753</v>
      </c>
      <c r="B96" s="188">
        <v>26719</v>
      </c>
      <c r="C96" s="133">
        <v>951</v>
      </c>
      <c r="D96" s="133">
        <v>18784</v>
      </c>
      <c r="E96" s="133">
        <v>292.69688194867035</v>
      </c>
      <c r="F96" s="133">
        <v>10091.161896115371</v>
      </c>
      <c r="G96" s="133">
        <v>110</v>
      </c>
      <c r="H96" s="133">
        <v>2608.1783484955267</v>
      </c>
      <c r="I96" s="173">
        <v>182</v>
      </c>
      <c r="J96" s="133">
        <v>10329</v>
      </c>
      <c r="K96" s="185">
        <v>211</v>
      </c>
      <c r="L96" s="66"/>
      <c r="M96" s="208">
        <v>30592.659755389104</v>
      </c>
      <c r="N96" s="169">
        <v>143.30311805132965</v>
      </c>
      <c r="O96" s="168">
        <f t="shared" si="35"/>
        <v>99124</v>
      </c>
      <c r="P96" s="214">
        <f t="shared" si="36"/>
        <v>1890</v>
      </c>
      <c r="Q96" s="172"/>
      <c r="R96" s="250">
        <f t="shared" si="37"/>
        <v>3.559264942550245E-2</v>
      </c>
      <c r="S96" s="220">
        <f t="shared" si="38"/>
        <v>1.5582244567114052E-2</v>
      </c>
      <c r="T96" s="220">
        <f t="shared" si="39"/>
        <v>1.0900627809999253E-2</v>
      </c>
      <c r="U96" s="220">
        <f t="shared" si="40"/>
        <v>6.9780504122727224E-2</v>
      </c>
      <c r="V96" s="220">
        <f t="shared" si="41"/>
        <v>2.042792138638784E-2</v>
      </c>
      <c r="W96" s="221">
        <f t="shared" si="42"/>
        <v>4.6842320738747093E-3</v>
      </c>
    </row>
    <row r="97" spans="1:23">
      <c r="A97" s="11">
        <v>39783</v>
      </c>
      <c r="B97" s="188">
        <v>29718</v>
      </c>
      <c r="C97" s="133">
        <v>1141</v>
      </c>
      <c r="D97" s="133">
        <v>40123</v>
      </c>
      <c r="E97" s="133">
        <v>595</v>
      </c>
      <c r="F97" s="133">
        <v>12649.716273978183</v>
      </c>
      <c r="G97" s="133">
        <v>124</v>
      </c>
      <c r="H97" s="133">
        <v>2663.9437144192643</v>
      </c>
      <c r="I97" s="173">
        <v>235.72720160993123</v>
      </c>
      <c r="J97" s="133">
        <v>11943</v>
      </c>
      <c r="K97" s="185">
        <v>269.53766950315702</v>
      </c>
      <c r="L97" s="66"/>
      <c r="M97" s="208">
        <v>23322.340011602551</v>
      </c>
      <c r="N97" s="169">
        <v>444.73512888691181</v>
      </c>
      <c r="O97" s="168">
        <f t="shared" si="35"/>
        <v>120420</v>
      </c>
      <c r="P97" s="214">
        <f t="shared" si="36"/>
        <v>2810</v>
      </c>
      <c r="Q97" s="172"/>
      <c r="R97" s="250">
        <f t="shared" si="37"/>
        <v>3.8394239181640755E-2</v>
      </c>
      <c r="S97" s="220">
        <f t="shared" si="38"/>
        <v>1.4829399596241558E-2</v>
      </c>
      <c r="T97" s="220">
        <f t="shared" si="39"/>
        <v>9.8025914031827921E-3</v>
      </c>
      <c r="U97" s="220">
        <f t="shared" si="40"/>
        <v>8.8488056385725627E-2</v>
      </c>
      <c r="V97" s="220">
        <f t="shared" si="41"/>
        <v>2.2568673658474172E-2</v>
      </c>
      <c r="W97" s="221">
        <f t="shared" si="42"/>
        <v>1.9069061194788434E-2</v>
      </c>
    </row>
    <row r="98" spans="1:23" ht="14.25" thickBot="1">
      <c r="A98" s="11">
        <v>39814</v>
      </c>
      <c r="B98" s="188">
        <v>28789</v>
      </c>
      <c r="C98" s="133">
        <v>884</v>
      </c>
      <c r="D98" s="133">
        <v>20265</v>
      </c>
      <c r="E98" s="133">
        <v>283</v>
      </c>
      <c r="F98" s="133">
        <v>10561.739101224224</v>
      </c>
      <c r="G98" s="133">
        <v>101</v>
      </c>
      <c r="H98" s="133">
        <v>2703.0604904639358</v>
      </c>
      <c r="I98" s="173">
        <v>110</v>
      </c>
      <c r="J98" s="133">
        <v>10210</v>
      </c>
      <c r="K98" s="185">
        <v>227</v>
      </c>
      <c r="L98" s="66"/>
      <c r="M98" s="208">
        <v>48516.200408311845</v>
      </c>
      <c r="N98" s="169">
        <v>286</v>
      </c>
      <c r="O98" s="168">
        <f t="shared" si="35"/>
        <v>121045</v>
      </c>
      <c r="P98" s="214">
        <f t="shared" si="36"/>
        <v>1890</v>
      </c>
      <c r="Q98" s="172"/>
      <c r="R98" s="251">
        <f t="shared" si="37"/>
        <v>3.0706172496439612E-2</v>
      </c>
      <c r="S98" s="163">
        <f t="shared" si="38"/>
        <v>1.3964964224031581E-2</v>
      </c>
      <c r="T98" s="163">
        <f t="shared" si="39"/>
        <v>9.5628190615211252E-3</v>
      </c>
      <c r="U98" s="163">
        <f t="shared" si="40"/>
        <v>4.069461278727074E-2</v>
      </c>
      <c r="V98" s="163">
        <f t="shared" si="41"/>
        <v>2.2233104799216453E-2</v>
      </c>
      <c r="W98" s="164">
        <f t="shared" si="42"/>
        <v>5.8949381359839998E-3</v>
      </c>
    </row>
    <row r="99" spans="1:23">
      <c r="A99" s="11">
        <v>39845</v>
      </c>
      <c r="B99" s="171"/>
      <c r="C99" s="5"/>
      <c r="D99" s="5"/>
      <c r="E99" s="9"/>
      <c r="F99" s="5"/>
      <c r="G99" s="5"/>
      <c r="H99" s="5"/>
      <c r="I99" s="74"/>
      <c r="J99" s="5"/>
      <c r="K99" s="24"/>
      <c r="L99" s="66"/>
      <c r="M99" s="23"/>
      <c r="N99" s="5"/>
      <c r="O99" s="295"/>
      <c r="P99" s="296"/>
      <c r="R99" s="170"/>
    </row>
    <row r="100" spans="1:23" ht="14.25" thickBot="1">
      <c r="A100" s="12">
        <v>39873</v>
      </c>
      <c r="B100" s="189"/>
      <c r="C100" s="19"/>
      <c r="D100" s="19"/>
      <c r="E100" s="110"/>
      <c r="F100" s="19"/>
      <c r="G100" s="19"/>
      <c r="H100" s="19"/>
      <c r="I100" s="75"/>
      <c r="J100" s="19"/>
      <c r="K100" s="26"/>
      <c r="L100" s="66"/>
      <c r="M100" s="25"/>
      <c r="N100" s="19"/>
      <c r="O100" s="297"/>
      <c r="P100" s="298"/>
      <c r="R100" s="170"/>
    </row>
    <row r="101" spans="1:23" ht="14.25" thickBot="1"/>
    <row r="102" spans="1:23" ht="14.25" thickBot="1">
      <c r="A102" s="34" t="s">
        <v>4</v>
      </c>
      <c r="B102" s="291" t="s">
        <v>54</v>
      </c>
      <c r="C102" s="287"/>
      <c r="D102" s="292" t="s">
        <v>55</v>
      </c>
      <c r="E102" s="299"/>
      <c r="F102" s="287" t="s">
        <v>56</v>
      </c>
      <c r="G102" s="287"/>
      <c r="H102" s="287" t="s">
        <v>57</v>
      </c>
      <c r="I102" s="292"/>
      <c r="J102" s="287" t="s">
        <v>58</v>
      </c>
      <c r="K102" s="289"/>
      <c r="M102" s="291" t="s">
        <v>59</v>
      </c>
      <c r="N102" s="287"/>
      <c r="O102" s="292" t="s">
        <v>60</v>
      </c>
      <c r="P102" s="293"/>
    </row>
    <row r="103" spans="1:23" ht="14.25" thickBot="1">
      <c r="A103" s="191"/>
      <c r="B103" s="192" t="s">
        <v>61</v>
      </c>
      <c r="C103" s="179" t="s">
        <v>62</v>
      </c>
      <c r="D103" s="179" t="s">
        <v>61</v>
      </c>
      <c r="E103" s="179" t="s">
        <v>62</v>
      </c>
      <c r="F103" s="179" t="s">
        <v>61</v>
      </c>
      <c r="G103" s="179" t="s">
        <v>62</v>
      </c>
      <c r="H103" s="179" t="s">
        <v>61</v>
      </c>
      <c r="I103" s="193" t="s">
        <v>62</v>
      </c>
      <c r="J103" s="179" t="s">
        <v>61</v>
      </c>
      <c r="K103" s="194" t="s">
        <v>62</v>
      </c>
      <c r="M103" s="25" t="s">
        <v>61</v>
      </c>
      <c r="N103" s="19" t="s">
        <v>62</v>
      </c>
      <c r="O103" s="201" t="s">
        <v>61</v>
      </c>
      <c r="P103" s="202" t="s">
        <v>62</v>
      </c>
    </row>
    <row r="104" spans="1:23">
      <c r="A104" s="190" t="s">
        <v>5</v>
      </c>
      <c r="B104" s="195">
        <f t="shared" ref="B104:K104" si="43">SUM(B77:B88)</f>
        <v>290208</v>
      </c>
      <c r="C104" s="196">
        <f t="shared" si="43"/>
        <v>10777.410230283474</v>
      </c>
      <c r="D104" s="196">
        <f t="shared" si="43"/>
        <v>319743</v>
      </c>
      <c r="E104" s="196">
        <f t="shared" si="43"/>
        <v>5538.6691417040629</v>
      </c>
      <c r="F104" s="196">
        <f t="shared" si="43"/>
        <v>135285.29851145623</v>
      </c>
      <c r="G104" s="196">
        <f t="shared" si="43"/>
        <v>1645.238238348732</v>
      </c>
      <c r="H104" s="196">
        <f t="shared" si="43"/>
        <v>24934.921358836942</v>
      </c>
      <c r="I104" s="196">
        <f t="shared" si="43"/>
        <v>1965.8169817958958</v>
      </c>
      <c r="J104" s="196">
        <f t="shared" si="43"/>
        <v>100215</v>
      </c>
      <c r="K104" s="197">
        <f t="shared" si="43"/>
        <v>2641.6558084820631</v>
      </c>
      <c r="M104" s="198">
        <f>SUM(M77:M88)</f>
        <v>453043.78012970678</v>
      </c>
      <c r="N104" s="199">
        <f>SUM(N77:N88)</f>
        <v>4731.209599385772</v>
      </c>
      <c r="O104" s="199">
        <f>SUM(O77:O88)</f>
        <v>1323430</v>
      </c>
      <c r="P104" s="200">
        <f>SUM(P77:P88)</f>
        <v>27300</v>
      </c>
    </row>
    <row r="105" spans="1:23" ht="14.25" thickBot="1">
      <c r="A105" s="14" t="s">
        <v>6</v>
      </c>
      <c r="B105" s="176">
        <f t="shared" ref="B105:K105" si="44">SUM(B89:B100)</f>
        <v>265477</v>
      </c>
      <c r="C105" s="177">
        <f t="shared" si="44"/>
        <v>9467.7139520527635</v>
      </c>
      <c r="D105" s="177">
        <f t="shared" si="44"/>
        <v>292858</v>
      </c>
      <c r="E105" s="177">
        <f t="shared" si="44"/>
        <v>4058.6922119090832</v>
      </c>
      <c r="F105" s="177">
        <f t="shared" si="44"/>
        <v>124375.58577531083</v>
      </c>
      <c r="G105" s="177">
        <f t="shared" si="44"/>
        <v>1442.3660765598713</v>
      </c>
      <c r="H105" s="177">
        <f t="shared" si="44"/>
        <v>25565.894612779732</v>
      </c>
      <c r="I105" s="177">
        <f t="shared" si="44"/>
        <v>1882.6928780429478</v>
      </c>
      <c r="J105" s="177">
        <f t="shared" si="44"/>
        <v>108591</v>
      </c>
      <c r="K105" s="178">
        <f t="shared" si="44"/>
        <v>2546.5173183505813</v>
      </c>
      <c r="M105" s="176">
        <f>SUM(M89:M100)</f>
        <v>402415.51961190946</v>
      </c>
      <c r="N105" s="177">
        <f>SUM(N89:N100)</f>
        <v>5753.1142289282798</v>
      </c>
      <c r="O105" s="177">
        <f>SUM(O89:O100)</f>
        <v>1219283</v>
      </c>
      <c r="P105" s="178">
        <f>SUM(P89:P100)</f>
        <v>25160</v>
      </c>
    </row>
  </sheetData>
  <mergeCells count="51">
    <mergeCell ref="Q64:R64"/>
    <mergeCell ref="Q65:R65"/>
    <mergeCell ref="Q67:R67"/>
    <mergeCell ref="Q68:R68"/>
    <mergeCell ref="Q69:R69"/>
    <mergeCell ref="Q63:R63"/>
    <mergeCell ref="Q52:R52"/>
    <mergeCell ref="Q53:R53"/>
    <mergeCell ref="Q54:R54"/>
    <mergeCell ref="Q55:R55"/>
    <mergeCell ref="Q56:R56"/>
    <mergeCell ref="Q57:R57"/>
    <mergeCell ref="Q58:R58"/>
    <mergeCell ref="Q59:R59"/>
    <mergeCell ref="Q60:R60"/>
    <mergeCell ref="Q61:R61"/>
    <mergeCell ref="Q62:R62"/>
    <mergeCell ref="Q51:R51"/>
    <mergeCell ref="D1:Q3"/>
    <mergeCell ref="Q41:R41"/>
    <mergeCell ref="Q42:R42"/>
    <mergeCell ref="Q43:R43"/>
    <mergeCell ref="Q44:R44"/>
    <mergeCell ref="Q45:R45"/>
    <mergeCell ref="Q46:R46"/>
    <mergeCell ref="Q47:R47"/>
    <mergeCell ref="Q48:R48"/>
    <mergeCell ref="Q49:R49"/>
    <mergeCell ref="Q50:R50"/>
    <mergeCell ref="J75:K75"/>
    <mergeCell ref="M75:N75"/>
    <mergeCell ref="O75:P75"/>
    <mergeCell ref="B75:C75"/>
    <mergeCell ref="D75:E75"/>
    <mergeCell ref="F75:G75"/>
    <mergeCell ref="H75:I75"/>
    <mergeCell ref="B102:C102"/>
    <mergeCell ref="D102:E102"/>
    <mergeCell ref="F102:G102"/>
    <mergeCell ref="H102:I102"/>
    <mergeCell ref="J102:K102"/>
    <mergeCell ref="U75:U76"/>
    <mergeCell ref="V75:V76"/>
    <mergeCell ref="W75:W76"/>
    <mergeCell ref="M102:N102"/>
    <mergeCell ref="O102:P102"/>
    <mergeCell ref="R75:R76"/>
    <mergeCell ref="S75:S76"/>
    <mergeCell ref="T75:T76"/>
    <mergeCell ref="O99:P99"/>
    <mergeCell ref="O100:P100"/>
  </mergeCells>
  <phoneticPr fontId="3"/>
  <conditionalFormatting sqref="D8:D29">
    <cfRule type="colorScale" priority="8">
      <colorScale>
        <cfvo type="min" val="0"/>
        <cfvo type="percentile" val="50"/>
        <cfvo type="max" val="0"/>
        <color rgb="FFF8696B"/>
        <color rgb="FFFFEB84"/>
        <color rgb="FF63BE7B"/>
      </colorScale>
    </cfRule>
  </conditionalFormatting>
  <conditionalFormatting sqref="J8:J29">
    <cfRule type="colorScale" priority="7">
      <colorScale>
        <cfvo type="min" val="0"/>
        <cfvo type="percentile" val="50"/>
        <cfvo type="max" val="0"/>
        <color rgb="FFF8696B"/>
        <color rgb="FFFFEB84"/>
        <color rgb="FF63BE7B"/>
      </colorScale>
    </cfRule>
  </conditionalFormatting>
  <conditionalFormatting sqref="O8:O29">
    <cfRule type="colorScale" priority="6">
      <colorScale>
        <cfvo type="min" val="0"/>
        <cfvo type="percentile" val="50"/>
        <cfvo type="max" val="0"/>
        <color rgb="FFF8696B"/>
        <color rgb="FFFFEB84"/>
        <color rgb="FF63BE7B"/>
      </colorScale>
    </cfRule>
  </conditionalFormatting>
  <conditionalFormatting sqref="U8:U29">
    <cfRule type="colorScale" priority="5">
      <colorScale>
        <cfvo type="min" val="0"/>
        <cfvo type="percentile" val="50"/>
        <cfvo type="max" val="0"/>
        <color rgb="FFF8696B"/>
        <color rgb="FFFFEB84"/>
        <color rgb="FF63BE7B"/>
      </colorScale>
    </cfRule>
  </conditionalFormatting>
  <conditionalFormatting sqref="X8:X29">
    <cfRule type="colorScale" priority="4">
      <colorScale>
        <cfvo type="min" val="0"/>
        <cfvo type="percentile" val="50"/>
        <cfvo type="max" val="0"/>
        <color rgb="FFF8696B"/>
        <color rgb="FFFFEB84"/>
        <color rgb="FF63BE7B"/>
      </colorScale>
    </cfRule>
  </conditionalFormatting>
  <conditionalFormatting sqref="Y8:Y29">
    <cfRule type="colorScale" priority="3">
      <colorScale>
        <cfvo type="min" val="0"/>
        <cfvo type="percentile" val="50"/>
        <cfvo type="max" val="0"/>
        <color rgb="FFF8696B"/>
        <color rgb="FFFFEB84"/>
        <color rgb="FF63BE7B"/>
      </colorScale>
    </cfRule>
  </conditionalFormatting>
  <conditionalFormatting sqref="Z8:Z29">
    <cfRule type="colorScale" priority="2">
      <colorScale>
        <cfvo type="min" val="0"/>
        <cfvo type="percentile" val="50"/>
        <cfvo type="max" val="0"/>
        <color rgb="FFF8696B"/>
        <color rgb="FFFFEB84"/>
        <color rgb="FF63BE7B"/>
      </colorScale>
    </cfRule>
  </conditionalFormatting>
  <conditionalFormatting sqref="AA8:AA29">
    <cfRule type="colorScale" priority="1">
      <colorScale>
        <cfvo type="min" val="0"/>
        <cfvo type="percentile" val="50"/>
        <cfvo type="max" val="0"/>
        <color rgb="FFF8696B"/>
        <color rgb="FFFFEB84"/>
        <color rgb="FF63BE7B"/>
      </colorScale>
    </cfRule>
  </conditionalFormatting>
  <pageMargins left="0.7" right="0.7" top="0.75" bottom="0.75" header="0.3" footer="0.3"/>
  <pageSetup paperSize="9" orientation="portrait" horizontalDpi="1200" verticalDpi="12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200901サマリー</vt:lpstr>
      <vt:lpstr>グラフ</vt:lpstr>
      <vt:lpstr>データ</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TakuOgawa</dc:creator>
  <cp:lastModifiedBy>押久保 剛</cp:lastModifiedBy>
  <dcterms:created xsi:type="dcterms:W3CDTF">2009-09-24T11:01:04Z</dcterms:created>
  <dcterms:modified xsi:type="dcterms:W3CDTF">2009-10-23T05:45:11Z</dcterms:modified>
</cp:coreProperties>
</file>